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20" windowWidth="26595" windowHeight="12825"/>
  </bookViews>
  <sheets>
    <sheet name="СО" sheetId="1" r:id="rId1"/>
  </sheets>
  <definedNames>
    <definedName name="_xlnm.Print_Area" localSheetId="0">СО!$A$1:$G$53</definedName>
  </definedNames>
  <calcPr calcId="145621"/>
</workbook>
</file>

<file path=xl/calcChain.xml><?xml version="1.0" encoding="utf-8"?>
<calcChain xmlns="http://schemas.openxmlformats.org/spreadsheetml/2006/main">
  <c r="F33" i="1" l="1"/>
  <c r="E33" i="1"/>
  <c r="F32" i="1"/>
  <c r="E32" i="1"/>
  <c r="F31" i="1"/>
  <c r="E31" i="1"/>
  <c r="F30" i="1"/>
  <c r="E30" i="1"/>
  <c r="E14" i="1"/>
  <c r="E13" i="1"/>
  <c r="E12" i="1"/>
  <c r="E11" i="1"/>
  <c r="F9" i="1"/>
  <c r="E9" i="1"/>
  <c r="F8" i="1"/>
  <c r="E8" i="1"/>
</calcChain>
</file>

<file path=xl/sharedStrings.xml><?xml version="1.0" encoding="utf-8"?>
<sst xmlns="http://schemas.openxmlformats.org/spreadsheetml/2006/main" count="124" uniqueCount="85">
  <si>
    <t>№ пп</t>
  </si>
  <si>
    <t>Вид товара (услуги)</t>
  </si>
  <si>
    <t>Ед.изм.</t>
  </si>
  <si>
    <t>2018г.</t>
  </si>
  <si>
    <t>1 пг.</t>
  </si>
  <si>
    <t>2 пг.</t>
  </si>
  <si>
    <t>1.</t>
  </si>
  <si>
    <t>Сбытовые надбавки</t>
  </si>
  <si>
    <t>1.1.</t>
  </si>
  <si>
    <t>руб./МВт*ч</t>
  </si>
  <si>
    <t>Постановление РЭК СО №213-ПК от 25.12.2017г.</t>
  </si>
  <si>
    <t>Население и приравненные</t>
  </si>
  <si>
    <t>Сетевые организации</t>
  </si>
  <si>
    <t>Прочие потребители</t>
  </si>
  <si>
    <t>менее 150 кВт</t>
  </si>
  <si>
    <t>%/руб./МВт*ч</t>
  </si>
  <si>
    <t>от 150 до 670 кВт</t>
  </si>
  <si>
    <t>от 670 кВт до 10 МВт</t>
  </si>
  <si>
    <t xml:space="preserve"> не менее 10 МВт</t>
  </si>
  <si>
    <t>2.</t>
  </si>
  <si>
    <t>Инфраструктурные платежи</t>
  </si>
  <si>
    <t>2.1.</t>
  </si>
  <si>
    <t>ЦФР</t>
  </si>
  <si>
    <t>2.2.</t>
  </si>
  <si>
    <t>АТС</t>
  </si>
  <si>
    <t>2.3.</t>
  </si>
  <si>
    <t>СО ЕЭС</t>
  </si>
  <si>
    <t>3.</t>
  </si>
  <si>
    <t xml:space="preserve">Передача </t>
  </si>
  <si>
    <t>3.1.</t>
  </si>
  <si>
    <t>По сетям МРСК (одноставочный тариф)</t>
  </si>
  <si>
    <t>Постановление РЭК СО №218-ПК от 28.12.2017г.</t>
  </si>
  <si>
    <t>3.1.1.</t>
  </si>
  <si>
    <t>Прочие</t>
  </si>
  <si>
    <t>Электроплиты</t>
  </si>
  <si>
    <t>Село</t>
  </si>
  <si>
    <t>Приравненные (сады, ГП, ЭСО)</t>
  </si>
  <si>
    <t>Приравненные (юр.лица для осужд.)</t>
  </si>
  <si>
    <t>Приравненные (религиозные орг-ции)</t>
  </si>
  <si>
    <t>Приравненные (хоз постройки, погреба, сараи)</t>
  </si>
  <si>
    <t>3.1.2.</t>
  </si>
  <si>
    <t>ВН</t>
  </si>
  <si>
    <t>СН1</t>
  </si>
  <si>
    <t>СН2</t>
  </si>
  <si>
    <t>НН</t>
  </si>
  <si>
    <t>3.2.</t>
  </si>
  <si>
    <t>По сетям МРСК (двухствочный тариф)</t>
  </si>
  <si>
    <t>3.2.1.</t>
  </si>
  <si>
    <t>Прочие потребители (мощность)</t>
  </si>
  <si>
    <t>руб./МВт.мес.</t>
  </si>
  <si>
    <t>3.2.2.</t>
  </si>
  <si>
    <t>Прочие потребители (э/э)</t>
  </si>
  <si>
    <t>3.3.</t>
  </si>
  <si>
    <t>По сетям ФСК</t>
  </si>
  <si>
    <t>3.3.1.</t>
  </si>
  <si>
    <t>По сетям ФСК (мощность)</t>
  </si>
  <si>
    <t>3.3.2.</t>
  </si>
  <si>
    <t>Норматив потерь ФСК</t>
  </si>
  <si>
    <t>%</t>
  </si>
  <si>
    <t>4.</t>
  </si>
  <si>
    <t>4.1.</t>
  </si>
  <si>
    <t>Мощность</t>
  </si>
  <si>
    <t>4.2.</t>
  </si>
  <si>
    <t>5.</t>
  </si>
  <si>
    <t>Покупка (индикатив)</t>
  </si>
  <si>
    <t>5.1.</t>
  </si>
  <si>
    <t>Электроэнергия</t>
  </si>
  <si>
    <t>5.2.</t>
  </si>
  <si>
    <t>Конечные тарифы населения</t>
  </si>
  <si>
    <t>с 0,7</t>
  </si>
  <si>
    <t>руб./кВт*ч 
(с НДС)</t>
  </si>
  <si>
    <t>Постановление РЭК СО №209-ПК от 25.12.2017г.</t>
  </si>
  <si>
    <t>без 0,7</t>
  </si>
  <si>
    <t>Тарифы на электрическую энергию (мощность), действующие в 2018 году в Сверловской области</t>
  </si>
  <si>
    <t>Документ, которым утверждены тарифы</t>
  </si>
  <si>
    <t>Пресс-релиз АО ЦФР</t>
  </si>
  <si>
    <t>Приказ ФАС России №1671/17 от 12.12.2017г.</t>
  </si>
  <si>
    <t>Приказ ФАС России №1681/17 от 14.12.2017г.</t>
  </si>
  <si>
    <t>Приказ ФАС России №1748/17 от 19.12.2017г.</t>
  </si>
  <si>
    <t>Приказ Минэнерго №1241 от 28.12.2017г.</t>
  </si>
  <si>
    <t>Приказ ФАС России №1796/17 от 27.12.2017г.</t>
  </si>
  <si>
    <r>
      <t>Сбытовая надбавка</t>
    </r>
    <r>
      <rPr>
        <b/>
        <sz val="10"/>
        <rFont val="Arial"/>
        <family val="2"/>
        <charset val="204"/>
      </rPr>
      <t xml:space="preserve"> ЭнергосбыТ Плюс</t>
    </r>
  </si>
  <si>
    <t>1.1.1.</t>
  </si>
  <si>
    <t>1.1.2.</t>
  </si>
  <si>
    <t>1.1.3.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</si>
</sst>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р_._-;\-* #,##0.00_р_._-;_-* &quot;-&quot;??_р_._-;_-@_-"/>
    <numFmt numFmtId="165" formatCode="_(* #,##0.00_);_(* \(#,##0.00\);_(* &quot;-&quot;??_);_(@_)"/>
    <numFmt numFmtId="166" formatCode="_-* #,##0.000_р_._-;\-* #,##0.000_р_._-;_-* &quot;-&quot;??_р_._-;_-@_-"/>
    <numFmt numFmtId="167" formatCode="_-* #,##0_р_._-;\-* #,##0_р_._-;_-* &quot;-&quot;??_р_._-;_-@_-"/>
    <numFmt numFmtId="168" formatCode="#,##0_ ;\-#,##0\ "/>
    <numFmt numFmtId="169" formatCode="_-* #,##0.0_р_._-;\-* #,##0.0_р_._-;_-* &quot;-&quot;??_р_._-;_-@_-"/>
  </numFmts>
  <fonts count="9" x14ac:knownFonts="1">
    <font>
      <sz val="10"/>
      <name val="Arial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u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 indent="1"/>
    </xf>
    <xf numFmtId="164" fontId="5" fillId="0" borderId="1" xfId="2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1" xfId="0" applyFont="1" applyFill="1" applyBorder="1" applyAlignment="1">
      <alignment horizontal="left" vertical="center" wrapText="1" indent="2"/>
    </xf>
    <xf numFmtId="0" fontId="5" fillId="0" borderId="1" xfId="0" applyFont="1" applyFill="1" applyBorder="1" applyAlignment="1">
      <alignment horizontal="right" vertical="center" wrapText="1"/>
    </xf>
    <xf numFmtId="10" fontId="5" fillId="0" borderId="1" xfId="2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left" vertical="center" wrapText="1" indent="1"/>
    </xf>
    <xf numFmtId="166" fontId="5" fillId="0" borderId="1" xfId="0" applyNumberFormat="1" applyFont="1" applyFill="1" applyBorder="1" applyAlignment="1">
      <alignment horizontal="center" vertical="center" wrapText="1"/>
    </xf>
    <xf numFmtId="0" fontId="8" fillId="0" borderId="0" xfId="3" applyFont="1" applyAlignment="1" applyProtection="1"/>
    <xf numFmtId="49" fontId="5" fillId="0" borderId="1" xfId="0" applyNumberFormat="1" applyFont="1" applyFill="1" applyBorder="1" applyAlignment="1">
      <alignment horizontal="center" vertical="center" wrapText="1"/>
    </xf>
    <xf numFmtId="168" fontId="5" fillId="0" borderId="1" xfId="0" applyNumberFormat="1" applyFont="1" applyFill="1" applyBorder="1" applyAlignment="1">
      <alignment horizontal="center" vertical="center" wrapText="1"/>
    </xf>
    <xf numFmtId="167" fontId="5" fillId="0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169" fontId="5" fillId="0" borderId="1" xfId="0" applyNumberFormat="1" applyFont="1" applyFill="1" applyBorder="1" applyAlignment="1">
      <alignment horizontal="center" vertical="center" wrapText="1"/>
    </xf>
    <xf numFmtId="10" fontId="5" fillId="0" borderId="0" xfId="0" applyNumberFormat="1" applyFont="1"/>
    <xf numFmtId="10" fontId="5" fillId="0" borderId="0" xfId="2" applyNumberFormat="1" applyFont="1"/>
    <xf numFmtId="164" fontId="5" fillId="0" borderId="0" xfId="0" applyNumberFormat="1" applyFont="1" applyFill="1" applyBorder="1" applyAlignment="1">
      <alignment horizontal="center" vertical="center" wrapText="1"/>
    </xf>
    <xf numFmtId="167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/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5" xfId="1" applyNumberFormat="1" applyFont="1" applyFill="1" applyBorder="1" applyAlignment="1">
      <alignment horizontal="center" vertical="center" wrapText="1"/>
    </xf>
    <xf numFmtId="166" fontId="7" fillId="2" borderId="1" xfId="0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9" fontId="4" fillId="0" borderId="2" xfId="3" applyNumberFormat="1" applyFill="1" applyBorder="1" applyAlignment="1" applyProtection="1">
      <alignment horizontal="center" vertical="center" wrapText="1"/>
    </xf>
    <xf numFmtId="9" fontId="4" fillId="0" borderId="6" xfId="3" applyNumberFormat="1" applyFill="1" applyBorder="1" applyAlignment="1" applyProtection="1">
      <alignment horizontal="center" vertical="center" wrapText="1"/>
    </xf>
    <xf numFmtId="9" fontId="4" fillId="0" borderId="5" xfId="3" applyNumberFormat="1" applyFill="1" applyBorder="1" applyAlignment="1" applyProtection="1">
      <alignment horizontal="center" vertical="center" wrapText="1"/>
    </xf>
    <xf numFmtId="9" fontId="4" fillId="0" borderId="1" xfId="3" applyNumberFormat="1" applyFill="1" applyBorder="1" applyAlignment="1" applyProtection="1">
      <alignment horizontal="center" vertical="center" wrapText="1"/>
    </xf>
  </cellXfs>
  <cellStyles count="9">
    <cellStyle name="Гиперссылка" xfId="3" builtinId="8"/>
    <cellStyle name="Обычный" xfId="0" builtinId="0"/>
    <cellStyle name="Обычный 2" xfId="4"/>
    <cellStyle name="Процентный" xfId="2" builtinId="5"/>
    <cellStyle name="Процентный 2" xfId="5"/>
    <cellStyle name="Процентный 3" xfId="6"/>
    <cellStyle name="Финансовый" xfId="1" builtinId="3"/>
    <cellStyle name="Финансовый 2" xfId="7"/>
    <cellStyle name="Финансовый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f.ru/upload/Tarif/&#1055;&#1088;&#1077;&#1089;&#1089;-&#1088;&#1077;&#1083;&#1080;&#1079;%20&#1040;&#1054;%20&#1062;&#1060;&#1056;.docx" TargetMode="External"/><Relationship Id="rId3" Type="http://schemas.openxmlformats.org/officeDocument/2006/relationships/hyperlink" Target="https://mef.ru/upload/Tarif/&#1055;&#1088;&#1080;&#1082;&#1072;&#1079;%20&#1060;&#1040;&#1057;%20&#8470;1796_17%20&#1086;&#1090;%2027.12.2017&#1075;..docx" TargetMode="External"/><Relationship Id="rId7" Type="http://schemas.openxmlformats.org/officeDocument/2006/relationships/hyperlink" Target="https://mef.ru/upload/Tarif/&#1055;&#1088;&#1080;&#1082;&#1072;&#1079;%20&#1060;&#1040;&#1057;%20&#8470;1671_17%20&#1086;&#1090;%2012.12.2017&#1075;..docx" TargetMode="External"/><Relationship Id="rId2" Type="http://schemas.openxmlformats.org/officeDocument/2006/relationships/hyperlink" Target="https://mef.ru/upload/Tarif/&#1055;&#1086;&#1089;&#1090;&#1072;&#1085;&#1086;&#1074;&#1083;&#1077;&#1085;&#1080;&#1077;%20&#8470;209-&#1055;&#1050;%20&#1086;&#1090;%2025.12.2017&#1075;..docx" TargetMode="External"/><Relationship Id="rId1" Type="http://schemas.openxmlformats.org/officeDocument/2006/relationships/hyperlink" Target="https://mef.ru/upload/Tarif/&#1055;&#1086;&#1089;&#1090;&#1072;&#1085;&#1086;&#1074;&#1083;&#1077;&#1085;&#1080;&#1077;%20&#8470;218-&#1055;&#1050;%20&#1086;&#1090;%2028.12.2017&#1075;..docx" TargetMode="External"/><Relationship Id="rId6" Type="http://schemas.openxmlformats.org/officeDocument/2006/relationships/hyperlink" Target="https://mef.ru/upload/Tarif/&#1055;&#1088;&#1080;&#1082;&#1072;&#1079;%20&#1060;&#1040;&#1057;%20&#8470;1681_17%20&#1086;&#1090;%2014.12.2017&#1075;..docx" TargetMode="External"/><Relationship Id="rId5" Type="http://schemas.openxmlformats.org/officeDocument/2006/relationships/hyperlink" Target="https://mef.ru/upload/Tarif/&#1055;&#1088;&#1080;&#1082;&#1072;&#1079;%20&#1060;&#1040;&#1057;%20&#8470;1748_17%20&#1086;&#1090;%2019.12.2017&#1075;..docx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mef.ru/upload/Tarif/&#1055;&#1088;&#1080;&#1082;&#1072;&#1079;%20&#1052;&#1080;&#1085;&#1101;&#1085;&#1077;&#1088;&#1075;&#1086;%20&#8470;1241%20&#1086;&#1090;%2028.12.2017&#1075;..docx" TargetMode="External"/><Relationship Id="rId9" Type="http://schemas.openxmlformats.org/officeDocument/2006/relationships/hyperlink" Target="https://mef.ru/upload/Tarif/&#1055;&#1086;&#1089;&#1090;&#1072;&#1085;&#1086;&#1074;&#1083;&#1077;&#1085;&#1080;&#1077;%20213-&#1055;&#1050;%20&#1086;&#1090;%2025.12.17&#1075;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60"/>
  <sheetViews>
    <sheetView tabSelected="1" view="pageBreakPreview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7" sqref="G7:G14"/>
    </sheetView>
  </sheetViews>
  <sheetFormatPr defaultRowHeight="12.75" x14ac:dyDescent="0.2"/>
  <cols>
    <col min="1" max="1" width="2.42578125" style="3" customWidth="1"/>
    <col min="2" max="2" width="6.42578125" style="3" customWidth="1"/>
    <col min="3" max="3" width="37.28515625" style="3" customWidth="1"/>
    <col min="4" max="4" width="14" style="3" customWidth="1"/>
    <col min="5" max="6" width="12" style="3" customWidth="1"/>
    <col min="7" max="7" width="21" style="3" customWidth="1"/>
    <col min="8" max="8" width="1.5703125" style="3" customWidth="1"/>
    <col min="9" max="16384" width="9.140625" style="3"/>
  </cols>
  <sheetData>
    <row r="2" spans="2:9" s="1" customFormat="1" ht="34.5" customHeight="1" x14ac:dyDescent="0.2">
      <c r="B2" s="31" t="s">
        <v>73</v>
      </c>
      <c r="C2" s="31"/>
      <c r="D2" s="31"/>
      <c r="E2" s="31"/>
      <c r="F2" s="31"/>
      <c r="G2" s="31"/>
    </row>
    <row r="3" spans="2:9" s="1" customFormat="1" ht="6.75" customHeight="1" x14ac:dyDescent="0.2">
      <c r="E3" s="5"/>
      <c r="F3" s="5"/>
    </row>
    <row r="4" spans="2:9" s="6" customFormat="1" ht="27.75" customHeight="1" x14ac:dyDescent="0.2">
      <c r="B4" s="32" t="s">
        <v>0</v>
      </c>
      <c r="C4" s="33" t="s">
        <v>1</v>
      </c>
      <c r="D4" s="34" t="s">
        <v>2</v>
      </c>
      <c r="E4" s="40" t="s">
        <v>3</v>
      </c>
      <c r="F4" s="41"/>
      <c r="G4" s="34" t="s">
        <v>74</v>
      </c>
    </row>
    <row r="5" spans="2:9" ht="25.5" customHeight="1" x14ac:dyDescent="0.2">
      <c r="B5" s="32"/>
      <c r="C5" s="33"/>
      <c r="D5" s="35"/>
      <c r="E5" s="7" t="s">
        <v>4</v>
      </c>
      <c r="F5" s="7" t="s">
        <v>5</v>
      </c>
      <c r="G5" s="35"/>
    </row>
    <row r="6" spans="2:9" s="2" customFormat="1" ht="21" customHeight="1" x14ac:dyDescent="0.2">
      <c r="B6" s="8" t="s">
        <v>6</v>
      </c>
      <c r="C6" s="36" t="s">
        <v>7</v>
      </c>
      <c r="D6" s="36"/>
      <c r="E6" s="36"/>
      <c r="F6" s="36"/>
      <c r="G6" s="36"/>
    </row>
    <row r="7" spans="2:9" s="2" customFormat="1" ht="16.5" customHeight="1" x14ac:dyDescent="0.2">
      <c r="B7" s="7" t="s">
        <v>8</v>
      </c>
      <c r="C7" s="9" t="s">
        <v>81</v>
      </c>
      <c r="D7" s="7"/>
      <c r="E7" s="12"/>
      <c r="F7" s="12"/>
      <c r="G7" s="42" t="s">
        <v>10</v>
      </c>
      <c r="I7" s="13"/>
    </row>
    <row r="8" spans="2:9" x14ac:dyDescent="0.2">
      <c r="B8" s="7" t="s">
        <v>82</v>
      </c>
      <c r="C8" s="14" t="s">
        <v>11</v>
      </c>
      <c r="D8" s="7" t="s">
        <v>9</v>
      </c>
      <c r="E8" s="12">
        <f>0.27647*1000</f>
        <v>276.46999999999997</v>
      </c>
      <c r="F8" s="12">
        <f>0.39515*1000</f>
        <v>395.15</v>
      </c>
      <c r="G8" s="43"/>
    </row>
    <row r="9" spans="2:9" x14ac:dyDescent="0.2">
      <c r="B9" s="7" t="s">
        <v>83</v>
      </c>
      <c r="C9" s="14" t="s">
        <v>12</v>
      </c>
      <c r="D9" s="7" t="s">
        <v>9</v>
      </c>
      <c r="E9" s="12">
        <f>0.14081*1000</f>
        <v>140.81</v>
      </c>
      <c r="F9" s="12">
        <f>0.73322*1000</f>
        <v>733.22</v>
      </c>
      <c r="G9" s="43"/>
    </row>
    <row r="10" spans="2:9" x14ac:dyDescent="0.2">
      <c r="B10" s="7" t="s">
        <v>84</v>
      </c>
      <c r="C10" s="14" t="s">
        <v>13</v>
      </c>
      <c r="D10" s="7"/>
      <c r="E10" s="12"/>
      <c r="F10" s="12"/>
      <c r="G10" s="43"/>
    </row>
    <row r="11" spans="2:9" x14ac:dyDescent="0.2">
      <c r="B11" s="7"/>
      <c r="C11" s="15" t="s">
        <v>14</v>
      </c>
      <c r="D11" s="7" t="s">
        <v>15</v>
      </c>
      <c r="E11" s="16">
        <f>15.06%*0.82</f>
        <v>0.123492</v>
      </c>
      <c r="F11" s="37">
        <v>141.72</v>
      </c>
      <c r="G11" s="43"/>
    </row>
    <row r="12" spans="2:9" x14ac:dyDescent="0.2">
      <c r="B12" s="7"/>
      <c r="C12" s="15" t="s">
        <v>16</v>
      </c>
      <c r="D12" s="7" t="s">
        <v>15</v>
      </c>
      <c r="E12" s="16">
        <f>13.97%*0.82</f>
        <v>0.114554</v>
      </c>
      <c r="F12" s="38"/>
      <c r="G12" s="43"/>
    </row>
    <row r="13" spans="2:9" x14ac:dyDescent="0.2">
      <c r="B13" s="7"/>
      <c r="C13" s="15" t="s">
        <v>17</v>
      </c>
      <c r="D13" s="7" t="s">
        <v>15</v>
      </c>
      <c r="E13" s="16">
        <f>9.51%*0.82</f>
        <v>7.7981999999999996E-2</v>
      </c>
      <c r="F13" s="17">
        <v>73.28</v>
      </c>
      <c r="G13" s="43"/>
    </row>
    <row r="14" spans="2:9" x14ac:dyDescent="0.2">
      <c r="B14" s="7"/>
      <c r="C14" s="15" t="s">
        <v>18</v>
      </c>
      <c r="D14" s="7" t="s">
        <v>15</v>
      </c>
      <c r="E14" s="16">
        <f>5.62%*0.82</f>
        <v>4.6084E-2</v>
      </c>
      <c r="F14" s="17">
        <v>73.28</v>
      </c>
      <c r="G14" s="44"/>
    </row>
    <row r="15" spans="2:9" s="2" customFormat="1" ht="21" customHeight="1" x14ac:dyDescent="0.2">
      <c r="B15" s="8" t="s">
        <v>19</v>
      </c>
      <c r="C15" s="39" t="s">
        <v>20</v>
      </c>
      <c r="D15" s="39"/>
      <c r="E15" s="39"/>
      <c r="F15" s="39"/>
      <c r="G15" s="39"/>
    </row>
    <row r="16" spans="2:9" x14ac:dyDescent="0.2">
      <c r="B16" s="7" t="s">
        <v>21</v>
      </c>
      <c r="C16" s="18" t="s">
        <v>22</v>
      </c>
      <c r="D16" s="19" t="s">
        <v>9</v>
      </c>
      <c r="E16" s="19">
        <v>0.33300000000000002</v>
      </c>
      <c r="F16" s="19">
        <v>0.33300000000000002</v>
      </c>
      <c r="G16" s="45" t="s">
        <v>75</v>
      </c>
      <c r="I16" s="20"/>
    </row>
    <row r="17" spans="2:9" ht="38.25" x14ac:dyDescent="0.2">
      <c r="B17" s="7" t="s">
        <v>23</v>
      </c>
      <c r="C17" s="9" t="s">
        <v>24</v>
      </c>
      <c r="D17" s="21" t="s">
        <v>9</v>
      </c>
      <c r="E17" s="19">
        <v>1.077</v>
      </c>
      <c r="F17" s="19">
        <v>1.121</v>
      </c>
      <c r="G17" s="45" t="s">
        <v>76</v>
      </c>
    </row>
    <row r="18" spans="2:9" ht="38.25" x14ac:dyDescent="0.2">
      <c r="B18" s="7" t="s">
        <v>25</v>
      </c>
      <c r="C18" s="9" t="s">
        <v>26</v>
      </c>
      <c r="D18" s="21" t="s">
        <v>9</v>
      </c>
      <c r="E18" s="19">
        <v>1.363</v>
      </c>
      <c r="F18" s="19">
        <v>1.363</v>
      </c>
      <c r="G18" s="45" t="s">
        <v>77</v>
      </c>
    </row>
    <row r="19" spans="2:9" s="2" customFormat="1" ht="21" customHeight="1" x14ac:dyDescent="0.2">
      <c r="B19" s="8" t="s">
        <v>27</v>
      </c>
      <c r="C19" s="36" t="s">
        <v>28</v>
      </c>
      <c r="D19" s="36"/>
      <c r="E19" s="36"/>
      <c r="F19" s="36"/>
      <c r="G19" s="36"/>
    </row>
    <row r="20" spans="2:9" ht="25.5" x14ac:dyDescent="0.2">
      <c r="B20" s="7" t="s">
        <v>29</v>
      </c>
      <c r="C20" s="9" t="s">
        <v>30</v>
      </c>
      <c r="D20" s="21"/>
      <c r="E20" s="16"/>
      <c r="F20" s="16"/>
      <c r="G20" s="42" t="s">
        <v>31</v>
      </c>
    </row>
    <row r="21" spans="2:9" x14ac:dyDescent="0.2">
      <c r="B21" s="7" t="s">
        <v>32</v>
      </c>
      <c r="C21" s="14" t="s">
        <v>11</v>
      </c>
      <c r="D21" s="21"/>
      <c r="E21" s="16"/>
      <c r="F21" s="16"/>
      <c r="G21" s="43"/>
      <c r="I21" s="1"/>
    </row>
    <row r="22" spans="2:9" x14ac:dyDescent="0.2">
      <c r="B22" s="7"/>
      <c r="C22" s="15" t="s">
        <v>33</v>
      </c>
      <c r="D22" s="21" t="s">
        <v>9</v>
      </c>
      <c r="E22" s="10">
        <v>998</v>
      </c>
      <c r="F22" s="10">
        <v>1090</v>
      </c>
      <c r="G22" s="43"/>
    </row>
    <row r="23" spans="2:9" x14ac:dyDescent="0.2">
      <c r="B23" s="7"/>
      <c r="C23" s="15" t="s">
        <v>34</v>
      </c>
      <c r="D23" s="21" t="s">
        <v>9</v>
      </c>
      <c r="E23" s="12">
        <v>443</v>
      </c>
      <c r="F23" s="12">
        <v>480</v>
      </c>
      <c r="G23" s="43"/>
    </row>
    <row r="24" spans="2:9" x14ac:dyDescent="0.2">
      <c r="B24" s="7"/>
      <c r="C24" s="15" t="s">
        <v>35</v>
      </c>
      <c r="D24" s="21" t="s">
        <v>9</v>
      </c>
      <c r="E24" s="12">
        <v>398</v>
      </c>
      <c r="F24" s="12">
        <v>378</v>
      </c>
      <c r="G24" s="43"/>
    </row>
    <row r="25" spans="2:9" x14ac:dyDescent="0.2">
      <c r="B25" s="7"/>
      <c r="C25" s="15" t="s">
        <v>36</v>
      </c>
      <c r="D25" s="21" t="s">
        <v>9</v>
      </c>
      <c r="E25" s="12">
        <v>380</v>
      </c>
      <c r="F25" s="12">
        <v>390</v>
      </c>
      <c r="G25" s="43"/>
    </row>
    <row r="26" spans="2:9" ht="18" customHeight="1" x14ac:dyDescent="0.2">
      <c r="B26" s="7"/>
      <c r="C26" s="15" t="s">
        <v>37</v>
      </c>
      <c r="D26" s="21" t="s">
        <v>9</v>
      </c>
      <c r="E26" s="12">
        <v>1122</v>
      </c>
      <c r="F26" s="12">
        <v>1203</v>
      </c>
      <c r="G26" s="43"/>
    </row>
    <row r="27" spans="2:9" x14ac:dyDescent="0.2">
      <c r="B27" s="7"/>
      <c r="C27" s="15" t="s">
        <v>38</v>
      </c>
      <c r="D27" s="21" t="s">
        <v>9</v>
      </c>
      <c r="E27" s="12">
        <v>1247</v>
      </c>
      <c r="F27" s="12">
        <v>1301</v>
      </c>
      <c r="G27" s="43"/>
    </row>
    <row r="28" spans="2:9" ht="25.5" x14ac:dyDescent="0.2">
      <c r="B28" s="7"/>
      <c r="C28" s="15" t="s">
        <v>39</v>
      </c>
      <c r="D28" s="21" t="s">
        <v>9</v>
      </c>
      <c r="E28" s="12">
        <v>1117</v>
      </c>
      <c r="F28" s="12">
        <v>1206</v>
      </c>
      <c r="G28" s="43"/>
    </row>
    <row r="29" spans="2:9" x14ac:dyDescent="0.2">
      <c r="B29" s="7" t="s">
        <v>40</v>
      </c>
      <c r="C29" s="14" t="s">
        <v>13</v>
      </c>
      <c r="D29" s="21"/>
      <c r="E29" s="12"/>
      <c r="F29" s="12"/>
      <c r="G29" s="43"/>
    </row>
    <row r="30" spans="2:9" x14ac:dyDescent="0.2">
      <c r="B30" s="7"/>
      <c r="C30" s="15" t="s">
        <v>41</v>
      </c>
      <c r="D30" s="21" t="s">
        <v>9</v>
      </c>
      <c r="E30" s="12">
        <f>0.97376*1000</f>
        <v>973.76</v>
      </c>
      <c r="F30" s="12">
        <f>0.99249*1000</f>
        <v>992.49</v>
      </c>
      <c r="G30" s="43"/>
    </row>
    <row r="31" spans="2:9" x14ac:dyDescent="0.2">
      <c r="B31" s="7"/>
      <c r="C31" s="15" t="s">
        <v>42</v>
      </c>
      <c r="D31" s="21" t="s">
        <v>9</v>
      </c>
      <c r="E31" s="12">
        <f>1.71934*1000</f>
        <v>1719.3400000000001</v>
      </c>
      <c r="F31" s="12">
        <f>1.75587*1000</f>
        <v>1755.8700000000001</v>
      </c>
      <c r="G31" s="43"/>
    </row>
    <row r="32" spans="2:9" x14ac:dyDescent="0.2">
      <c r="B32" s="7"/>
      <c r="C32" s="15" t="s">
        <v>43</v>
      </c>
      <c r="D32" s="21" t="s">
        <v>9</v>
      </c>
      <c r="E32" s="12">
        <f>2.59868*1000</f>
        <v>2598.6799999999998</v>
      </c>
      <c r="F32" s="12">
        <f>2.65217*1000</f>
        <v>2652.17</v>
      </c>
      <c r="G32" s="43"/>
    </row>
    <row r="33" spans="2:9" x14ac:dyDescent="0.2">
      <c r="B33" s="7"/>
      <c r="C33" s="15" t="s">
        <v>44</v>
      </c>
      <c r="D33" s="21" t="s">
        <v>9</v>
      </c>
      <c r="E33" s="12">
        <f>3.15777*1000</f>
        <v>3157.77</v>
      </c>
      <c r="F33" s="12">
        <f>3.20741*1000</f>
        <v>3207.41</v>
      </c>
      <c r="G33" s="43"/>
    </row>
    <row r="34" spans="2:9" x14ac:dyDescent="0.2">
      <c r="B34" s="7" t="s">
        <v>45</v>
      </c>
      <c r="C34" s="9" t="s">
        <v>46</v>
      </c>
      <c r="D34" s="21"/>
      <c r="E34" s="12"/>
      <c r="F34" s="12"/>
      <c r="G34" s="43"/>
    </row>
    <row r="35" spans="2:9" ht="14.25" customHeight="1" x14ac:dyDescent="0.2">
      <c r="B35" s="7" t="s">
        <v>47</v>
      </c>
      <c r="C35" s="14" t="s">
        <v>48</v>
      </c>
      <c r="D35" s="21"/>
      <c r="E35" s="12"/>
      <c r="F35" s="12"/>
      <c r="G35" s="43"/>
    </row>
    <row r="36" spans="2:9" x14ac:dyDescent="0.2">
      <c r="B36" s="7"/>
      <c r="C36" s="15" t="s">
        <v>41</v>
      </c>
      <c r="D36" s="21" t="s">
        <v>49</v>
      </c>
      <c r="E36" s="22">
        <v>517243.79</v>
      </c>
      <c r="F36" s="22">
        <v>527588.67000000004</v>
      </c>
      <c r="G36" s="43"/>
    </row>
    <row r="37" spans="2:9" x14ac:dyDescent="0.2">
      <c r="B37" s="7"/>
      <c r="C37" s="15" t="s">
        <v>42</v>
      </c>
      <c r="D37" s="21" t="s">
        <v>49</v>
      </c>
      <c r="E37" s="22">
        <v>866760.47</v>
      </c>
      <c r="F37" s="22">
        <v>884095.68</v>
      </c>
      <c r="G37" s="43"/>
    </row>
    <row r="38" spans="2:9" x14ac:dyDescent="0.2">
      <c r="B38" s="7"/>
      <c r="C38" s="15" t="s">
        <v>43</v>
      </c>
      <c r="D38" s="21" t="s">
        <v>49</v>
      </c>
      <c r="E38" s="22">
        <v>1132791.33</v>
      </c>
      <c r="F38" s="22">
        <v>1155447.1599999999</v>
      </c>
      <c r="G38" s="43"/>
    </row>
    <row r="39" spans="2:9" x14ac:dyDescent="0.2">
      <c r="B39" s="7"/>
      <c r="C39" s="15" t="s">
        <v>44</v>
      </c>
      <c r="D39" s="21" t="s">
        <v>49</v>
      </c>
      <c r="E39" s="22">
        <v>1194793.47</v>
      </c>
      <c r="F39" s="22">
        <v>1218689.3400000001</v>
      </c>
      <c r="G39" s="43"/>
    </row>
    <row r="40" spans="2:9" x14ac:dyDescent="0.2">
      <c r="B40" s="7" t="s">
        <v>50</v>
      </c>
      <c r="C40" s="14" t="s">
        <v>51</v>
      </c>
      <c r="D40" s="21"/>
      <c r="E40" s="12"/>
      <c r="F40" s="12"/>
      <c r="G40" s="43"/>
    </row>
    <row r="41" spans="2:9" x14ac:dyDescent="0.2">
      <c r="B41" s="7"/>
      <c r="C41" s="15" t="s">
        <v>41</v>
      </c>
      <c r="D41" s="21" t="s">
        <v>9</v>
      </c>
      <c r="E41" s="12">
        <v>125.48</v>
      </c>
      <c r="F41" s="12">
        <v>139.97999999999999</v>
      </c>
      <c r="G41" s="43"/>
    </row>
    <row r="42" spans="2:9" x14ac:dyDescent="0.2">
      <c r="B42" s="7"/>
      <c r="C42" s="15" t="s">
        <v>42</v>
      </c>
      <c r="D42" s="21" t="s">
        <v>9</v>
      </c>
      <c r="E42" s="12">
        <v>216.22</v>
      </c>
      <c r="F42" s="12">
        <v>240.2</v>
      </c>
      <c r="G42" s="43"/>
    </row>
    <row r="43" spans="2:9" x14ac:dyDescent="0.2">
      <c r="B43" s="7"/>
      <c r="C43" s="15" t="s">
        <v>43</v>
      </c>
      <c r="D43" s="21" t="s">
        <v>9</v>
      </c>
      <c r="E43" s="12">
        <v>283.91000000000003</v>
      </c>
      <c r="F43" s="12">
        <v>313.95999999999998</v>
      </c>
      <c r="G43" s="43"/>
    </row>
    <row r="44" spans="2:9" x14ac:dyDescent="0.2">
      <c r="B44" s="7"/>
      <c r="C44" s="15" t="s">
        <v>44</v>
      </c>
      <c r="D44" s="21" t="s">
        <v>9</v>
      </c>
      <c r="E44" s="12">
        <v>566.63</v>
      </c>
      <c r="F44" s="12">
        <v>609.79</v>
      </c>
      <c r="G44" s="44"/>
    </row>
    <row r="45" spans="2:9" x14ac:dyDescent="0.2">
      <c r="B45" s="7" t="s">
        <v>52</v>
      </c>
      <c r="C45" s="9" t="s">
        <v>53</v>
      </c>
      <c r="D45" s="21"/>
      <c r="E45" s="23"/>
      <c r="F45" s="23"/>
      <c r="G45" s="11"/>
    </row>
    <row r="46" spans="2:9" ht="38.25" x14ac:dyDescent="0.2">
      <c r="B46" s="7" t="s">
        <v>54</v>
      </c>
      <c r="C46" s="14" t="s">
        <v>55</v>
      </c>
      <c r="D46" s="21" t="s">
        <v>49</v>
      </c>
      <c r="E46" s="23">
        <v>164095.64000000001</v>
      </c>
      <c r="F46" s="23">
        <v>173164.15</v>
      </c>
      <c r="G46" s="45" t="s">
        <v>78</v>
      </c>
      <c r="I46" s="24"/>
    </row>
    <row r="47" spans="2:9" ht="25.5" x14ac:dyDescent="0.2">
      <c r="B47" s="7" t="s">
        <v>56</v>
      </c>
      <c r="C47" s="14" t="s">
        <v>57</v>
      </c>
      <c r="D47" s="21" t="s">
        <v>58</v>
      </c>
      <c r="E47" s="12">
        <v>2.97</v>
      </c>
      <c r="F47" s="12">
        <v>2.97</v>
      </c>
      <c r="G47" s="45" t="s">
        <v>79</v>
      </c>
    </row>
    <row r="48" spans="2:9" s="2" customFormat="1" ht="21" customHeight="1" x14ac:dyDescent="0.2">
      <c r="B48" s="8" t="s">
        <v>59</v>
      </c>
      <c r="C48" s="36" t="s">
        <v>64</v>
      </c>
      <c r="D48" s="36"/>
      <c r="E48" s="36"/>
      <c r="F48" s="36"/>
      <c r="G48" s="36"/>
    </row>
    <row r="49" spans="2:9" ht="21" customHeight="1" x14ac:dyDescent="0.2">
      <c r="B49" s="7" t="s">
        <v>60</v>
      </c>
      <c r="C49" s="9" t="s">
        <v>66</v>
      </c>
      <c r="D49" s="21" t="s">
        <v>49</v>
      </c>
      <c r="E49" s="12">
        <v>782.27</v>
      </c>
      <c r="F49" s="12">
        <v>821.44</v>
      </c>
      <c r="G49" s="42" t="s">
        <v>80</v>
      </c>
    </row>
    <row r="50" spans="2:9" ht="21" customHeight="1" x14ac:dyDescent="0.2">
      <c r="B50" s="7" t="s">
        <v>62</v>
      </c>
      <c r="C50" s="9" t="s">
        <v>61</v>
      </c>
      <c r="D50" s="21" t="s">
        <v>9</v>
      </c>
      <c r="E50" s="23">
        <v>346676.13</v>
      </c>
      <c r="F50" s="23">
        <v>355521.58</v>
      </c>
      <c r="G50" s="44"/>
    </row>
    <row r="51" spans="2:9" s="2" customFormat="1" ht="21" customHeight="1" x14ac:dyDescent="0.2">
      <c r="B51" s="8" t="s">
        <v>63</v>
      </c>
      <c r="C51" s="36" t="s">
        <v>68</v>
      </c>
      <c r="D51" s="36"/>
      <c r="E51" s="36"/>
      <c r="F51" s="36"/>
      <c r="G51" s="36"/>
    </row>
    <row r="52" spans="2:9" ht="27" customHeight="1" x14ac:dyDescent="0.2">
      <c r="B52" s="7" t="s">
        <v>65</v>
      </c>
      <c r="C52" s="9" t="s">
        <v>69</v>
      </c>
      <c r="D52" s="21" t="s">
        <v>70</v>
      </c>
      <c r="E52" s="25">
        <v>2.6</v>
      </c>
      <c r="F52" s="25">
        <v>2.72</v>
      </c>
      <c r="G52" s="42" t="s">
        <v>71</v>
      </c>
      <c r="I52" s="26"/>
    </row>
    <row r="53" spans="2:9" ht="24" customHeight="1" x14ac:dyDescent="0.2">
      <c r="B53" s="7" t="s">
        <v>67</v>
      </c>
      <c r="C53" s="9" t="s">
        <v>72</v>
      </c>
      <c r="D53" s="21" t="s">
        <v>70</v>
      </c>
      <c r="E53" s="12">
        <v>3.71</v>
      </c>
      <c r="F53" s="12">
        <v>3.89</v>
      </c>
      <c r="G53" s="44"/>
      <c r="I53" s="27"/>
    </row>
    <row r="54" spans="2:9" x14ac:dyDescent="0.2">
      <c r="E54" s="28"/>
      <c r="F54" s="28"/>
    </row>
    <row r="55" spans="2:9" x14ac:dyDescent="0.2">
      <c r="E55" s="28"/>
      <c r="F55" s="28"/>
    </row>
    <row r="56" spans="2:9" x14ac:dyDescent="0.2">
      <c r="E56" s="29"/>
      <c r="F56" s="29"/>
    </row>
    <row r="57" spans="2:9" x14ac:dyDescent="0.2">
      <c r="E57" s="30"/>
      <c r="F57" s="30"/>
    </row>
    <row r="58" spans="2:9" x14ac:dyDescent="0.2">
      <c r="E58" s="28"/>
      <c r="F58" s="28"/>
    </row>
    <row r="59" spans="2:9" x14ac:dyDescent="0.2">
      <c r="E59" s="28"/>
      <c r="F59" s="28"/>
    </row>
    <row r="60" spans="2:9" x14ac:dyDescent="0.2">
      <c r="E60" s="4"/>
      <c r="F60" s="4"/>
    </row>
  </sheetData>
  <mergeCells count="16">
    <mergeCell ref="B2:G2"/>
    <mergeCell ref="B4:B5"/>
    <mergeCell ref="C4:C5"/>
    <mergeCell ref="D4:D5"/>
    <mergeCell ref="G52:G53"/>
    <mergeCell ref="C48:G48"/>
    <mergeCell ref="C51:G51"/>
    <mergeCell ref="G4:G5"/>
    <mergeCell ref="G7:G14"/>
    <mergeCell ref="G20:G44"/>
    <mergeCell ref="G49:G50"/>
    <mergeCell ref="C6:G6"/>
    <mergeCell ref="F11:F12"/>
    <mergeCell ref="C15:G15"/>
    <mergeCell ref="C19:G19"/>
    <mergeCell ref="E4:F4"/>
  </mergeCells>
  <hyperlinks>
    <hyperlink ref="G20:G44" r:id="rId1" display="Постановление РЭК СО №218-ПК от 28.12.2017г."/>
    <hyperlink ref="G52:G53" r:id="rId2" display="Постановление РЭК СО №209-ПК от 25.12.2017г."/>
    <hyperlink ref="G49:G50" r:id="rId3" display="Приказ ФАС России №1796/17 от 27.12.2017г."/>
    <hyperlink ref="G47" r:id="rId4"/>
    <hyperlink ref="G46" r:id="rId5"/>
    <hyperlink ref="G18" r:id="rId6"/>
    <hyperlink ref="G17" r:id="rId7"/>
    <hyperlink ref="G16" r:id="rId8"/>
    <hyperlink ref="G7:G14" r:id="rId9" display="Постановление РЭК СО №213-ПК от 25.12.2017г."/>
  </hyperlinks>
  <pageMargins left="0.25" right="0.25" top="0.75" bottom="0.75" header="0.3" footer="0.3"/>
  <pageSetup paperSize="9" scale="55" orientation="portrait" r:id="rId10"/>
  <colBreaks count="1" manualBreakCount="1">
    <brk id="12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СО</vt:lpstr>
      <vt:lpstr>СО!Область_печати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Tatyana.Domnikova@evraz.com</dc:creator>
  <cp:lastModifiedBy>Alex</cp:lastModifiedBy>
  <dcterms:created xsi:type="dcterms:W3CDTF">2019-05-22T06:19:04Z</dcterms:created>
  <dcterms:modified xsi:type="dcterms:W3CDTF">2019-05-28T09:53:55Z</dcterms:modified>
</cp:coreProperties>
</file>