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факт 2008г.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<sst xmlns="http://schemas.openxmlformats.org/spreadsheetml/2006/main" count="81" uniqueCount="39">
  <si>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№ п/п</t>
  </si>
  <si>
    <t>Наименование</t>
  </si>
  <si>
    <t>Ед. изм.</t>
  </si>
  <si>
    <t>Напря-жение</t>
  </si>
  <si>
    <t>Тариф (действ-й)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</si>
  <si>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</si>
  <si>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</si>
  <si>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</si>
  <si>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</si>
  <si>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</si>
  <si>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</si>
  <si>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</si>
  <si>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</si>
  <si>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</si>
  <si>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</si>
  <si>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</si>
  <si>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</si>
  <si>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</si>
  <si>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</si>
  <si>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1пол.2008</t>
  </si>
  <si>
    <t>2пол.2008</t>
  </si>
  <si>
    <t>Объем</t>
  </si>
  <si>
    <t>Сумма</t>
  </si>
  <si>
    <t>Оптовый рынок:</t>
  </si>
  <si>
    <t>Мощность</t>
  </si>
  <si>
    <t>РДД</t>
  </si>
  <si>
    <t>ВН</t>
  </si>
  <si>
    <t>РСВ</t>
  </si>
  <si>
    <t>Итого:</t>
  </si>
  <si>
    <t>Электроэнергия</t>
  </si>
  <si>
    <t>БР</t>
  </si>
  <si>
    <t>ООО "ЕвразЭК"</t>
  </si>
  <si>
    <t>СН2</t>
  </si>
  <si>
    <t>Всего:</t>
  </si>
  <si>
    <t>Электроэнегрия</t>
  </si>
  <si>
    <t>млн.кВтч</t>
  </si>
  <si>
    <t>МВт</t>
  </si>
  <si>
    <t>Итого 2008 год</t>
  </si>
  <si>
    <t>Факт покупки электрической энергии (мощности) ООО "Металлэнергофинанс" по Кемеровской области за 2008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</si>
</sst>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_-* #,##0_р_._-;\-* #,##0_р_._-;_-* &quot;-&quot;??_р_._-;_-@_-"/>
    <numFmt numFmtId="167" formatCode="0.000"/>
    <numFmt numFmtId="168" formatCode="_(* #,##0.00_);_(* \(#,##0.00\);_(* &quot;-&quot;??_);_(@_)"/>
    <numFmt numFmtId="169" formatCode="#,##0.000"/>
    <numFmt numFmtId="170" formatCode="#,##0_ ;[Red]\-#,##0\ "/>
    <numFmt numFmtId="171" formatCode="0.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_р_._-;\-* #,##0.000_р_._-;_-* &quot;-&quot;???_р_._-;_-@_-"/>
    <numFmt numFmtId="176" formatCode="_-* #,##0.00000_р_._-;\-* #,##0.00000_р_._-;_-* &quot;-&quot;??_р_._-;_-@_-"/>
    <numFmt numFmtId="177" formatCode="_-* #,##0.00000_р_._-;\-* #,##0.00000_р_._-;_-* &quot;-&quot;?????_р_._-;_-@_-"/>
    <numFmt numFmtId="178" formatCode="0.0000"/>
    <numFmt numFmtId="179" formatCode="0.00000"/>
  </numFmts>
  <fonts count="12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3" fontId="4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horizontal="left" vertical="center"/>
      <protection/>
    </xf>
    <xf numFmtId="164" fontId="7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horizontal="right" vertical="center"/>
      <protection/>
    </xf>
    <xf numFmtId="165" fontId="7" fillId="0" borderId="0" xfId="21" applyNumberFormat="1" applyFont="1" applyFill="1" applyAlignment="1">
      <alignment vertical="center"/>
      <protection/>
    </xf>
    <xf numFmtId="165" fontId="4" fillId="0" borderId="0" xfId="21" applyNumberFormat="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left" vertical="center"/>
      <protection/>
    </xf>
    <xf numFmtId="166" fontId="0" fillId="0" borderId="0" xfId="24" applyNumberFormat="1" applyFont="1" applyFill="1" applyBorder="1" applyAlignment="1">
      <alignment/>
    </xf>
    <xf numFmtId="166" fontId="4" fillId="0" borderId="0" xfId="24" applyNumberFormat="1" applyFont="1" applyFill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Continuous" vertical="center"/>
    </xf>
    <xf numFmtId="3" fontId="8" fillId="0" borderId="0" xfId="21" applyNumberFormat="1" applyFont="1" applyFill="1" applyAlignment="1">
      <alignment vertical="center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 wrapText="1"/>
      <protection/>
    </xf>
    <xf numFmtId="2" fontId="8" fillId="0" borderId="10" xfId="18" applyNumberFormat="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vertical="center"/>
      <protection/>
    </xf>
    <xf numFmtId="3" fontId="4" fillId="0" borderId="10" xfId="21" applyNumberFormat="1" applyFont="1" applyFill="1" applyBorder="1" applyAlignment="1">
      <alignment vertical="center"/>
      <protection/>
    </xf>
    <xf numFmtId="3" fontId="4" fillId="0" borderId="11" xfId="21" applyNumberFormat="1" applyFont="1" applyFill="1" applyBorder="1" applyAlignment="1">
      <alignment vertical="center"/>
      <protection/>
    </xf>
    <xf numFmtId="3" fontId="4" fillId="0" borderId="9" xfId="21" applyNumberFormat="1" applyFont="1" applyFill="1" applyBorder="1" applyAlignment="1">
      <alignment vertical="center"/>
      <protection/>
    </xf>
    <xf numFmtId="3" fontId="4" fillId="0" borderId="12" xfId="21" applyNumberFormat="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2" fontId="8" fillId="0" borderId="13" xfId="18" applyNumberFormat="1" applyFont="1" applyFill="1" applyBorder="1" applyAlignment="1">
      <alignment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vertical="center"/>
      <protection/>
    </xf>
    <xf numFmtId="3" fontId="10" fillId="0" borderId="10" xfId="21" applyNumberFormat="1" applyFont="1" applyFill="1" applyBorder="1" applyAlignment="1">
      <alignment vertical="center"/>
      <protection/>
    </xf>
    <xf numFmtId="3" fontId="10" fillId="0" borderId="11" xfId="21" applyNumberFormat="1" applyFont="1" applyFill="1" applyBorder="1" applyAlignment="1">
      <alignment vertical="center"/>
      <protection/>
    </xf>
    <xf numFmtId="3" fontId="10" fillId="0" borderId="12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2" fontId="4" fillId="0" borderId="13" xfId="18" applyNumberFormat="1" applyFont="1" applyFill="1" applyBorder="1" applyAlignment="1">
      <alignment vertical="center"/>
      <protection/>
    </xf>
    <xf numFmtId="167" fontId="4" fillId="0" borderId="10" xfId="21" applyNumberFormat="1" applyFont="1" applyFill="1" applyBorder="1" applyAlignment="1">
      <alignment horizontal="center" vertical="center"/>
      <protection/>
    </xf>
    <xf numFmtId="166" fontId="4" fillId="0" borderId="0" xfId="21" applyNumberFormat="1" applyFont="1" applyFill="1" applyAlignment="1">
      <alignment vertical="center"/>
      <protection/>
    </xf>
    <xf numFmtId="43" fontId="4" fillId="0" borderId="0" xfId="21" applyNumberFormat="1" applyFont="1" applyFill="1" applyAlignment="1">
      <alignment vertical="center"/>
      <protection/>
    </xf>
    <xf numFmtId="167" fontId="10" fillId="0" borderId="10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right" vertical="center"/>
      <protection/>
    </xf>
    <xf numFmtId="3" fontId="8" fillId="0" borderId="10" xfId="21" applyNumberFormat="1" applyFont="1" applyFill="1" applyBorder="1" applyAlignment="1">
      <alignment vertical="center"/>
      <protection/>
    </xf>
    <xf numFmtId="3" fontId="8" fillId="0" borderId="11" xfId="21" applyNumberFormat="1" applyFont="1" applyFill="1" applyBorder="1" applyAlignment="1">
      <alignment vertical="center"/>
      <protection/>
    </xf>
    <xf numFmtId="3" fontId="8" fillId="0" borderId="9" xfId="21" applyNumberFormat="1" applyFont="1" applyFill="1" applyBorder="1" applyAlignment="1">
      <alignment vertical="center"/>
      <protection/>
    </xf>
    <xf numFmtId="3" fontId="8" fillId="0" borderId="12" xfId="21" applyNumberFormat="1" applyFont="1" applyFill="1" applyBorder="1" applyAlignment="1">
      <alignment vertical="center"/>
      <protection/>
    </xf>
    <xf numFmtId="2" fontId="8" fillId="0" borderId="13" xfId="18" applyNumberFormat="1" applyFont="1" applyFill="1" applyBorder="1" applyAlignment="1">
      <alignment vertical="center"/>
      <protection/>
    </xf>
    <xf numFmtId="3" fontId="10" fillId="0" borderId="10" xfId="21" applyNumberFormat="1" applyFont="1" applyFill="1" applyBorder="1" applyAlignment="1">
      <alignment vertical="center"/>
      <protection/>
    </xf>
    <xf numFmtId="3" fontId="10" fillId="0" borderId="11" xfId="21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43" fontId="4" fillId="0" borderId="13" xfId="26" applyNumberFormat="1" applyFont="1" applyFill="1" applyBorder="1" applyAlignment="1">
      <alignment horizontal="left" vertical="center"/>
    </xf>
    <xf numFmtId="2" fontId="4" fillId="0" borderId="0" xfId="21" applyNumberFormat="1" applyFont="1" applyFill="1" applyAlignment="1">
      <alignment vertical="center"/>
      <protection/>
    </xf>
    <xf numFmtId="2" fontId="10" fillId="0" borderId="10" xfId="21" applyNumberFormat="1" applyFont="1" applyFill="1" applyBorder="1" applyAlignment="1">
      <alignment horizontal="center" vertical="center"/>
      <protection/>
    </xf>
    <xf numFmtId="3" fontId="10" fillId="0" borderId="0" xfId="21" applyNumberFormat="1" applyFont="1" applyFill="1" applyAlignment="1">
      <alignment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3" fontId="9" fillId="0" borderId="13" xfId="21" applyNumberFormat="1" applyFont="1" applyFill="1" applyBorder="1" applyAlignment="1">
      <alignment vertical="center"/>
      <protection/>
    </xf>
    <xf numFmtId="169" fontId="8" fillId="0" borderId="10" xfId="21" applyNumberFormat="1" applyFont="1" applyFill="1" applyBorder="1" applyAlignment="1">
      <alignment vertical="center"/>
      <protection/>
    </xf>
    <xf numFmtId="3" fontId="9" fillId="0" borderId="10" xfId="21" applyNumberFormat="1" applyFont="1" applyFill="1" applyBorder="1" applyAlignment="1">
      <alignment vertical="center"/>
      <protection/>
    </xf>
    <xf numFmtId="3" fontId="8" fillId="0" borderId="11" xfId="21" applyNumberFormat="1" applyFont="1" applyFill="1" applyBorder="1" applyAlignment="1">
      <alignment vertical="center"/>
      <protection/>
    </xf>
    <xf numFmtId="3" fontId="8" fillId="0" borderId="9" xfId="21" applyNumberFormat="1" applyFont="1" applyFill="1" applyBorder="1" applyAlignment="1">
      <alignment vertical="center"/>
      <protection/>
    </xf>
    <xf numFmtId="3" fontId="8" fillId="0" borderId="12" xfId="21" applyNumberFormat="1" applyFont="1" applyFill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3" fontId="4" fillId="0" borderId="13" xfId="21" applyNumberFormat="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3" fontId="4" fillId="0" borderId="10" xfId="21" applyNumberFormat="1" applyFont="1" applyFill="1" applyBorder="1" applyAlignment="1">
      <alignment vertical="center"/>
      <protection/>
    </xf>
    <xf numFmtId="0" fontId="4" fillId="0" borderId="9" xfId="24" applyNumberFormat="1" applyFont="1" applyFill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  <protection/>
    </xf>
    <xf numFmtId="3" fontId="8" fillId="0" borderId="15" xfId="22" applyNumberFormat="1" applyFont="1" applyFill="1" applyBorder="1" applyAlignment="1">
      <alignment horizontal="right" vertical="center"/>
      <protection/>
    </xf>
    <xf numFmtId="166" fontId="4" fillId="0" borderId="0" xfId="24" applyNumberFormat="1" applyFont="1" applyFill="1" applyBorder="1" applyAlignment="1">
      <alignment vertical="center"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3" fontId="4" fillId="0" borderId="13" xfId="22" applyNumberFormat="1" applyFont="1" applyFill="1" applyBorder="1" applyAlignment="1">
      <alignment horizontal="right" vertical="center"/>
      <protection/>
    </xf>
    <xf numFmtId="3" fontId="4" fillId="0" borderId="16" xfId="22" applyNumberFormat="1" applyFont="1" applyFill="1" applyBorder="1" applyAlignment="1">
      <alignment horizontal="right" vertical="center"/>
      <protection/>
    </xf>
    <xf numFmtId="2" fontId="4" fillId="2" borderId="13" xfId="18" applyNumberFormat="1" applyFont="1" applyFill="1" applyBorder="1" applyAlignment="1">
      <alignment vertical="center"/>
      <protection/>
    </xf>
    <xf numFmtId="3" fontId="4" fillId="2" borderId="13" xfId="19" applyNumberFormat="1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2" fontId="4" fillId="2" borderId="11" xfId="20" applyNumberFormat="1" applyFont="1" applyFill="1" applyBorder="1" applyAlignment="1">
      <alignment horizontal="center" vertical="center"/>
      <protection/>
    </xf>
    <xf numFmtId="3" fontId="4" fillId="2" borderId="11" xfId="22" applyNumberFormat="1" applyFont="1" applyFill="1" applyBorder="1" applyAlignment="1">
      <alignment horizontal="right" vertical="center"/>
      <protection/>
    </xf>
    <xf numFmtId="3" fontId="4" fillId="2" borderId="13" xfId="22" applyNumberFormat="1" applyFont="1" applyFill="1" applyBorder="1" applyAlignment="1">
      <alignment horizontal="right" vertical="center"/>
      <protection/>
    </xf>
    <xf numFmtId="3" fontId="4" fillId="2" borderId="9" xfId="21" applyNumberFormat="1" applyFont="1" applyFill="1" applyBorder="1" applyAlignment="1">
      <alignment vertical="center"/>
      <protection/>
    </xf>
    <xf numFmtId="3" fontId="4" fillId="2" borderId="12" xfId="21" applyNumberFormat="1" applyFont="1" applyFill="1" applyBorder="1" applyAlignment="1">
      <alignment vertical="center"/>
      <protection/>
    </xf>
    <xf numFmtId="0" fontId="4" fillId="0" borderId="14" xfId="24" applyNumberFormat="1" applyFont="1" applyFill="1" applyBorder="1" applyAlignment="1">
      <alignment horizontal="center" vertical="center"/>
    </xf>
    <xf numFmtId="2" fontId="4" fillId="0" borderId="17" xfId="18" applyNumberFormat="1" applyFont="1" applyFill="1" applyBorder="1" applyAlignment="1">
      <alignment vertical="center"/>
      <protection/>
    </xf>
    <xf numFmtId="3" fontId="4" fillId="0" borderId="17" xfId="19" applyNumberFormat="1" applyFont="1" applyFill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3" fontId="4" fillId="0" borderId="14" xfId="21" applyNumberFormat="1" applyFont="1" applyFill="1" applyBorder="1" applyAlignment="1">
      <alignment vertical="center"/>
      <protection/>
    </xf>
    <xf numFmtId="3" fontId="4" fillId="0" borderId="15" xfId="21" applyNumberFormat="1" applyFont="1" applyFill="1" applyBorder="1" applyAlignment="1">
      <alignment vertical="center"/>
      <protection/>
    </xf>
    <xf numFmtId="3" fontId="4" fillId="0" borderId="18" xfId="19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3" fontId="8" fillId="0" borderId="13" xfId="22" applyNumberFormat="1" applyFont="1" applyFill="1" applyBorder="1" applyAlignment="1">
      <alignment horizontal="right" vertical="center"/>
      <protection/>
    </xf>
    <xf numFmtId="3" fontId="8" fillId="0" borderId="16" xfId="22" applyNumberFormat="1" applyFont="1" applyFill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vertical="center"/>
      <protection/>
    </xf>
    <xf numFmtId="3" fontId="8" fillId="0" borderId="14" xfId="22" applyNumberFormat="1" applyFont="1" applyFill="1" applyBorder="1" applyAlignment="1">
      <alignment horizontal="right" vertical="center"/>
      <protection/>
    </xf>
    <xf numFmtId="0" fontId="4" fillId="0" borderId="6" xfId="24" applyNumberFormat="1" applyFont="1" applyFill="1" applyBorder="1" applyAlignment="1">
      <alignment horizontal="center" vertical="center"/>
    </xf>
    <xf numFmtId="0" fontId="8" fillId="0" borderId="4" xfId="21" applyFont="1" applyFill="1" applyBorder="1" applyAlignment="1">
      <alignment horizontal="left" vertical="center"/>
      <protection/>
    </xf>
    <xf numFmtId="3" fontId="8" fillId="0" borderId="4" xfId="19" applyNumberFormat="1" applyFont="1" applyFill="1" applyBorder="1" applyAlignment="1">
      <alignment horizontal="left" vertical="center"/>
      <protection/>
    </xf>
    <xf numFmtId="4" fontId="8" fillId="0" borderId="4" xfId="19" applyNumberFormat="1" applyFont="1" applyFill="1" applyBorder="1" applyAlignment="1">
      <alignment horizontal="left" vertical="center"/>
      <protection/>
    </xf>
    <xf numFmtId="3" fontId="4" fillId="0" borderId="4" xfId="22" applyNumberFormat="1" applyFont="1" applyFill="1" applyBorder="1" applyAlignment="1">
      <alignment horizontal="left" vertical="center"/>
      <protection/>
    </xf>
    <xf numFmtId="3" fontId="4" fillId="0" borderId="5" xfId="22" applyNumberFormat="1" applyFont="1" applyFill="1" applyBorder="1" applyAlignment="1">
      <alignment horizontal="left" vertical="center"/>
      <protection/>
    </xf>
    <xf numFmtId="3" fontId="4" fillId="0" borderId="6" xfId="22" applyNumberFormat="1" applyFont="1" applyFill="1" applyBorder="1" applyAlignment="1">
      <alignment horizontal="left" vertical="center"/>
      <protection/>
    </xf>
    <xf numFmtId="3" fontId="4" fillId="0" borderId="7" xfId="22" applyNumberFormat="1" applyFont="1" applyFill="1" applyBorder="1" applyAlignment="1">
      <alignment horizontal="left" vertical="center"/>
      <protection/>
    </xf>
    <xf numFmtId="0" fontId="4" fillId="0" borderId="0" xfId="24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left" vertical="center"/>
      <protection/>
    </xf>
    <xf numFmtId="3" fontId="8" fillId="0" borderId="0" xfId="19" applyNumberFormat="1" applyFont="1" applyFill="1" applyBorder="1" applyAlignment="1">
      <alignment horizontal="left" vertical="center"/>
      <protection/>
    </xf>
    <xf numFmtId="4" fontId="8" fillId="0" borderId="0" xfId="19" applyNumberFormat="1" applyFont="1" applyFill="1" applyBorder="1" applyAlignment="1">
      <alignment horizontal="left" vertical="center"/>
      <protection/>
    </xf>
    <xf numFmtId="3" fontId="4" fillId="0" borderId="0" xfId="22" applyNumberFormat="1" applyFont="1" applyFill="1" applyBorder="1" applyAlignment="1">
      <alignment horizontal="left" vertical="center"/>
      <protection/>
    </xf>
    <xf numFmtId="0" fontId="4" fillId="0" borderId="8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Continuous" vertical="center"/>
    </xf>
    <xf numFmtId="0" fontId="8" fillId="0" borderId="19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left" vertical="center" wrapText="1" indent="1"/>
      <protection/>
    </xf>
    <xf numFmtId="0" fontId="4" fillId="0" borderId="8" xfId="21" applyFont="1" applyFill="1" applyBorder="1" applyAlignment="1">
      <alignment vertical="center"/>
      <protection/>
    </xf>
    <xf numFmtId="3" fontId="4" fillId="0" borderId="8" xfId="21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4" fillId="0" borderId="13" xfId="21" applyFont="1" applyFill="1" applyBorder="1" applyAlignment="1">
      <alignment horizontal="left" vertical="center" wrapText="1" indent="1"/>
      <protection/>
    </xf>
    <xf numFmtId="3" fontId="4" fillId="0" borderId="13" xfId="21" applyNumberFormat="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vertical="center" wrapText="1"/>
      <protection/>
    </xf>
    <xf numFmtId="0" fontId="4" fillId="0" borderId="4" xfId="21" applyFont="1" applyFill="1" applyBorder="1" applyAlignment="1">
      <alignment horizontal="center" vertical="center"/>
      <protection/>
    </xf>
    <xf numFmtId="3" fontId="4" fillId="0" borderId="4" xfId="21" applyNumberFormat="1" applyFont="1" applyFill="1" applyBorder="1" applyAlignment="1">
      <alignment vertical="center"/>
      <protection/>
    </xf>
    <xf numFmtId="3" fontId="4" fillId="0" borderId="7" xfId="21" applyNumberFormat="1" applyFont="1" applyFill="1" applyBorder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10" fillId="0" borderId="0" xfId="22" applyFont="1" applyFill="1" applyAlignment="1">
      <alignment horizontal="left"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4" fillId="0" borderId="0" xfId="22" applyFont="1" applyFill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left" vertical="center"/>
      <protection/>
    </xf>
    <xf numFmtId="0" fontId="4" fillId="0" borderId="0" xfId="21" applyFont="1" applyFill="1" applyBorder="1" applyAlignment="1">
      <alignment vertical="center"/>
      <protection/>
    </xf>
    <xf numFmtId="3" fontId="10" fillId="0" borderId="20" xfId="21" applyNumberFormat="1" applyFont="1" applyFill="1" applyBorder="1" applyAlignment="1">
      <alignment vertical="center"/>
      <protection/>
    </xf>
    <xf numFmtId="169" fontId="4" fillId="0" borderId="0" xfId="22" applyNumberFormat="1" applyFont="1" applyFill="1" applyBorder="1" applyAlignment="1">
      <alignment horizontal="left" vertical="center"/>
      <protection/>
    </xf>
    <xf numFmtId="169" fontId="4" fillId="0" borderId="10" xfId="21" applyNumberFormat="1" applyFont="1" applyFill="1" applyBorder="1" applyAlignment="1">
      <alignment vertical="center"/>
      <protection/>
    </xf>
    <xf numFmtId="164" fontId="4" fillId="0" borderId="9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Alignment="1">
      <alignment vertical="center"/>
      <protection/>
    </xf>
    <xf numFmtId="177" fontId="4" fillId="0" borderId="0" xfId="21" applyNumberFormat="1" applyFont="1" applyFill="1" applyAlignment="1">
      <alignment vertical="center"/>
      <protection/>
    </xf>
    <xf numFmtId="164" fontId="4" fillId="0" borderId="0" xfId="22" applyNumberFormat="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3" fontId="4" fillId="0" borderId="11" xfId="21" applyNumberFormat="1" applyFont="1" applyFill="1" applyBorder="1" applyAlignment="1">
      <alignment vertical="center"/>
      <protection/>
    </xf>
    <xf numFmtId="3" fontId="4" fillId="2" borderId="18" xfId="19" applyNumberFormat="1" applyFont="1" applyFill="1" applyBorder="1" applyAlignment="1">
      <alignment horizontal="center" vertical="center"/>
      <protection/>
    </xf>
    <xf numFmtId="3" fontId="4" fillId="2" borderId="17" xfId="19" applyNumberFormat="1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3" fontId="4" fillId="2" borderId="16" xfId="22" applyNumberFormat="1" applyFont="1" applyFill="1" applyBorder="1" applyAlignment="1">
      <alignment horizontal="right" vertical="center"/>
      <protection/>
    </xf>
    <xf numFmtId="169" fontId="9" fillId="0" borderId="10" xfId="21" applyNumberFormat="1" applyFont="1" applyFill="1" applyBorder="1" applyAlignment="1">
      <alignment vertical="center"/>
      <protection/>
    </xf>
    <xf numFmtId="4" fontId="4" fillId="0" borderId="13" xfId="21" applyNumberFormat="1" applyFont="1" applyFill="1" applyBorder="1" applyAlignment="1">
      <alignment vertical="center"/>
      <protection/>
    </xf>
    <xf numFmtId="174" fontId="4" fillId="0" borderId="0" xfId="24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24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4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</cellXfs>
  <cellStyles count="12">
    <cellStyle name="Normal" xfId="0"/>
    <cellStyle name="Currency" xfId="16"/>
    <cellStyle name="Currency [0]" xfId="17"/>
    <cellStyle name="Обычный_2004-2-е" xfId="18"/>
    <cellStyle name="Обычный_2005 План4" xfId="19"/>
    <cellStyle name="Обычный_Бюджет ден.дох.-рас." xfId="20"/>
    <cellStyle name="Обычный_Приложение - Филькову э.э" xfId="21"/>
    <cellStyle name="Обычный_Приложение 1" xfId="22"/>
    <cellStyle name="Percent" xfId="23"/>
    <cellStyle name="Comma" xfId="24"/>
    <cellStyle name="Comma [0]" xfId="25"/>
    <cellStyle name="Финансовый_Энерго 2007 - 0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B67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" sqref="A3:IV3"/>
    </sheetView>
  </sheetViews>
  <sheetFormatPr defaultColWidth="9.00390625" defaultRowHeight="12.75" outlineLevelRow="1"/>
  <cols>
    <col min="1" max="1" width="2.375" style="1" customWidth="1"/>
    <col min="2" max="2" width="5.125" style="1" customWidth="1"/>
    <col min="3" max="3" width="25.125" style="1" customWidth="1"/>
    <col min="4" max="5" width="8.625" style="2" customWidth="1"/>
    <col min="6" max="8" width="9.875" style="1" hidden="1" customWidth="1"/>
    <col min="9" max="9" width="9.625" style="1" hidden="1" customWidth="1"/>
    <col min="10" max="10" width="11.125" style="1" hidden="1" customWidth="1"/>
    <col min="11" max="11" width="10.25390625" style="1" hidden="1" customWidth="1"/>
    <col min="12" max="12" width="12.375" style="1" hidden="1" customWidth="1"/>
    <col min="13" max="13" width="9.25390625" style="1" hidden="1" customWidth="1"/>
    <col min="14" max="14" width="11.125" style="1" hidden="1" customWidth="1"/>
    <col min="15" max="15" width="10.375" style="1" hidden="1" customWidth="1"/>
    <col min="16" max="16" width="11.625" style="1" hidden="1" customWidth="1"/>
    <col min="17" max="17" width="10.875" style="1" hidden="1" customWidth="1"/>
    <col min="18" max="18" width="11.375" style="1" hidden="1" customWidth="1"/>
    <col min="19" max="19" width="10.375" style="1" hidden="1" customWidth="1"/>
    <col min="20" max="20" width="11.25390625" style="1" hidden="1" customWidth="1"/>
    <col min="21" max="21" width="9.875" style="1" hidden="1" customWidth="1"/>
    <col min="22" max="22" width="10.875" style="1" hidden="1" customWidth="1"/>
    <col min="23" max="23" width="9.625" style="1" hidden="1" customWidth="1"/>
    <col min="24" max="24" width="11.00390625" style="1" hidden="1" customWidth="1"/>
    <col min="25" max="25" width="10.00390625" style="1" hidden="1" customWidth="1"/>
    <col min="26" max="26" width="11.375" style="1" hidden="1" customWidth="1"/>
    <col min="27" max="27" width="9.625" style="1" hidden="1" customWidth="1"/>
    <col min="28" max="28" width="11.75390625" style="1" hidden="1" customWidth="1"/>
    <col min="29" max="29" width="9.625" style="1" hidden="1" customWidth="1"/>
    <col min="30" max="30" width="11.625" style="1" hidden="1" customWidth="1"/>
    <col min="31" max="31" width="9.625" style="1" hidden="1" customWidth="1"/>
    <col min="32" max="32" width="11.00390625" style="1" hidden="1" customWidth="1"/>
    <col min="33" max="33" width="11.75390625" style="1" bestFit="1" customWidth="1"/>
    <col min="34" max="34" width="14.125" style="1" customWidth="1"/>
    <col min="35" max="35" width="13.125" style="1" customWidth="1"/>
    <col min="36" max="36" width="14.00390625" style="1" bestFit="1" customWidth="1"/>
    <col min="37" max="38" width="12.625" style="1" bestFit="1" customWidth="1"/>
    <col min="39" max="16384" width="8.00390625" style="1" customWidth="1"/>
  </cols>
  <sheetData>
    <row r="1" spans="9:11" ht="12.75">
      <c r="I1" s="3"/>
      <c r="J1" s="3"/>
      <c r="K1" s="3"/>
    </row>
    <row r="2" spans="2:34" ht="15.75">
      <c r="B2" s="4" t="s">
        <v>38</v>
      </c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AH2" s="6"/>
    </row>
    <row r="3" spans="2:34" ht="16.5" thickBot="1">
      <c r="B3" s="9"/>
      <c r="C3" s="10"/>
      <c r="K3" s="7"/>
      <c r="L3" s="7"/>
      <c r="M3" s="7"/>
      <c r="N3" s="8"/>
      <c r="O3" s="11"/>
      <c r="P3" s="12"/>
      <c r="Q3" s="12"/>
      <c r="R3" s="12"/>
      <c r="S3" s="11"/>
      <c r="T3" s="12"/>
      <c r="U3" s="12"/>
      <c r="V3" s="12"/>
      <c r="W3" s="12"/>
      <c r="X3" s="12"/>
      <c r="Y3" s="12"/>
      <c r="Z3" s="12"/>
      <c r="AA3" s="12"/>
      <c r="AG3" s="13"/>
      <c r="AH3" s="6"/>
    </row>
    <row r="4" spans="2:42" s="2" customFormat="1" ht="12.75" customHeight="1">
      <c r="B4" s="159" t="s">
        <v>0</v>
      </c>
      <c r="C4" s="161" t="s">
        <v>1</v>
      </c>
      <c r="D4" s="161" t="s">
        <v>2</v>
      </c>
      <c r="E4" s="163" t="s">
        <v>3</v>
      </c>
      <c r="F4" s="163" t="s">
        <v>4</v>
      </c>
      <c r="G4" s="14" t="s">
        <v>5</v>
      </c>
      <c r="H4" s="14" t="s">
        <v>5</v>
      </c>
      <c r="I4" s="154" t="s">
        <v>6</v>
      </c>
      <c r="J4" s="156"/>
      <c r="K4" s="154" t="s">
        <v>7</v>
      </c>
      <c r="L4" s="156"/>
      <c r="M4" s="154" t="s">
        <v>8</v>
      </c>
      <c r="N4" s="156"/>
      <c r="O4" s="154" t="s">
        <v>9</v>
      </c>
      <c r="P4" s="156"/>
      <c r="Q4" s="154" t="s">
        <v>10</v>
      </c>
      <c r="R4" s="156"/>
      <c r="S4" s="154" t="s">
        <v>11</v>
      </c>
      <c r="T4" s="156"/>
      <c r="U4" s="154" t="s">
        <v>12</v>
      </c>
      <c r="V4" s="165"/>
      <c r="W4" s="154" t="s">
        <v>13</v>
      </c>
      <c r="X4" s="165"/>
      <c r="Y4" s="154" t="s">
        <v>14</v>
      </c>
      <c r="Z4" s="165"/>
      <c r="AA4" s="154" t="s">
        <v>15</v>
      </c>
      <c r="AB4" s="165"/>
      <c r="AC4" s="154" t="s">
        <v>16</v>
      </c>
      <c r="AD4" s="165"/>
      <c r="AE4" s="154" t="s">
        <v>17</v>
      </c>
      <c r="AF4" s="156"/>
      <c r="AG4" s="154" t="s">
        <v>37</v>
      </c>
      <c r="AH4" s="155"/>
      <c r="AO4" s="16"/>
      <c r="AP4" s="16"/>
    </row>
    <row r="5" spans="2:34" s="2" customFormat="1" ht="13.5" thickBot="1">
      <c r="B5" s="160"/>
      <c r="C5" s="162"/>
      <c r="D5" s="162"/>
      <c r="E5" s="164"/>
      <c r="F5" s="164"/>
      <c r="G5" s="17" t="s">
        <v>19</v>
      </c>
      <c r="H5" s="17" t="s">
        <v>20</v>
      </c>
      <c r="I5" s="18" t="s">
        <v>21</v>
      </c>
      <c r="J5" s="18" t="s">
        <v>22</v>
      </c>
      <c r="K5" s="18" t="s">
        <v>21</v>
      </c>
      <c r="L5" s="18" t="s">
        <v>22</v>
      </c>
      <c r="M5" s="18" t="s">
        <v>21</v>
      </c>
      <c r="N5" s="18" t="s">
        <v>22</v>
      </c>
      <c r="O5" s="18" t="s">
        <v>21</v>
      </c>
      <c r="P5" s="18" t="s">
        <v>22</v>
      </c>
      <c r="Q5" s="18" t="s">
        <v>21</v>
      </c>
      <c r="R5" s="18" t="s">
        <v>22</v>
      </c>
      <c r="S5" s="18" t="s">
        <v>21</v>
      </c>
      <c r="T5" s="18" t="s">
        <v>22</v>
      </c>
      <c r="U5" s="18" t="s">
        <v>21</v>
      </c>
      <c r="V5" s="18" t="s">
        <v>22</v>
      </c>
      <c r="W5" s="18" t="s">
        <v>21</v>
      </c>
      <c r="X5" s="18" t="s">
        <v>22</v>
      </c>
      <c r="Y5" s="18" t="s">
        <v>21</v>
      </c>
      <c r="Z5" s="18" t="s">
        <v>22</v>
      </c>
      <c r="AA5" s="18" t="s">
        <v>21</v>
      </c>
      <c r="AB5" s="18" t="s">
        <v>22</v>
      </c>
      <c r="AC5" s="18" t="s">
        <v>21</v>
      </c>
      <c r="AD5" s="18" t="s">
        <v>22</v>
      </c>
      <c r="AE5" s="18" t="s">
        <v>21</v>
      </c>
      <c r="AF5" s="19" t="s">
        <v>22</v>
      </c>
      <c r="AG5" s="20" t="s">
        <v>21</v>
      </c>
      <c r="AH5" s="21" t="s">
        <v>22</v>
      </c>
    </row>
    <row r="6" spans="2:36" ht="12.75">
      <c r="B6" s="23">
        <v>1</v>
      </c>
      <c r="C6" s="24" t="s">
        <v>23</v>
      </c>
      <c r="D6" s="25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29"/>
      <c r="AH6" s="30"/>
      <c r="AJ6" s="143"/>
    </row>
    <row r="7" spans="2:35" s="38" customFormat="1" ht="12.75">
      <c r="B7" s="31"/>
      <c r="C7" s="32" t="s">
        <v>24</v>
      </c>
      <c r="D7" s="33"/>
      <c r="E7" s="34"/>
      <c r="F7" s="34"/>
      <c r="G7" s="34"/>
      <c r="H7" s="34"/>
      <c r="I7" s="138"/>
      <c r="K7" s="138"/>
      <c r="M7" s="138"/>
      <c r="O7" s="138"/>
      <c r="Q7" s="138"/>
      <c r="S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35"/>
      <c r="AF7" s="36"/>
      <c r="AG7" s="29"/>
      <c r="AH7" s="37"/>
      <c r="AI7" s="142"/>
    </row>
    <row r="8" spans="2:38" ht="12.75">
      <c r="B8" s="23"/>
      <c r="C8" s="39" t="s">
        <v>25</v>
      </c>
      <c r="D8" s="25" t="s">
        <v>36</v>
      </c>
      <c r="E8" s="25" t="s">
        <v>26</v>
      </c>
      <c r="F8" s="40">
        <v>151.53379</v>
      </c>
      <c r="G8" s="40">
        <v>218.10572</v>
      </c>
      <c r="H8" s="40">
        <v>218.10572</v>
      </c>
      <c r="I8" s="122">
        <v>732.6679408246683</v>
      </c>
      <c r="J8" s="122">
        <v>111395.01028</v>
      </c>
      <c r="K8" s="122">
        <v>706.7193379091714</v>
      </c>
      <c r="L8" s="122">
        <v>159859.05042</v>
      </c>
      <c r="M8" s="122">
        <v>668.9921291034096</v>
      </c>
      <c r="N8" s="122">
        <v>156088.53286</v>
      </c>
      <c r="O8" s="122">
        <v>619.8607438903732</v>
      </c>
      <c r="P8" s="122">
        <v>177938.07711</v>
      </c>
      <c r="Q8" s="122">
        <v>628.9328445078373</v>
      </c>
      <c r="R8" s="122">
        <v>162410.66045</v>
      </c>
      <c r="S8" s="122">
        <v>565.1263145845746</v>
      </c>
      <c r="T8" s="122">
        <v>80489.90117</v>
      </c>
      <c r="U8" s="122">
        <v>507.47237223671095</v>
      </c>
      <c r="V8" s="122">
        <v>160884.28553</v>
      </c>
      <c r="W8" s="122">
        <v>504.09022113791974</v>
      </c>
      <c r="X8" s="122">
        <v>151374.98673</v>
      </c>
      <c r="Y8" s="122">
        <v>481.75994266270436</v>
      </c>
      <c r="Z8" s="122">
        <v>69835.5384</v>
      </c>
      <c r="AA8" s="122">
        <v>437.01245210927044</v>
      </c>
      <c r="AB8" s="122">
        <v>89647.46773</v>
      </c>
      <c r="AC8" s="122">
        <v>459.7062596757037</v>
      </c>
      <c r="AD8" s="122">
        <v>95527.20669</v>
      </c>
      <c r="AE8" s="27">
        <v>438.80570118403864</v>
      </c>
      <c r="AF8" s="28">
        <v>81633.71937</v>
      </c>
      <c r="AG8" s="29">
        <f>SUM(I8,K8,M8,O8,Q8,S8,U8,W8,Y8,AA8,AC8,AE8)</f>
        <v>6751.1462598263815</v>
      </c>
      <c r="AH8" s="30">
        <f>SUM(J8,L8,N8,P8,R8,T8,V8,X8,Z8,AB8,AD8,AF8)</f>
        <v>1497084.43674</v>
      </c>
      <c r="AI8" s="12"/>
      <c r="AJ8" s="41"/>
      <c r="AK8" s="54"/>
      <c r="AL8" s="54"/>
    </row>
    <row r="9" spans="2:38" ht="12.75">
      <c r="B9" s="23"/>
      <c r="C9" s="39" t="s">
        <v>27</v>
      </c>
      <c r="D9" s="25" t="s">
        <v>36</v>
      </c>
      <c r="E9" s="25" t="s">
        <v>26</v>
      </c>
      <c r="F9" s="40">
        <v>0</v>
      </c>
      <c r="G9" s="43">
        <f>G8*1.2</f>
        <v>261.726864</v>
      </c>
      <c r="H9" s="43">
        <f>H8*1.2</f>
        <v>261.726864</v>
      </c>
      <c r="I9" s="122">
        <v>0</v>
      </c>
      <c r="J9" s="122">
        <f>I9*$G$9/1000</f>
        <v>0</v>
      </c>
      <c r="K9" s="122">
        <v>0</v>
      </c>
      <c r="L9" s="122">
        <f>K9*$G$9/1000</f>
        <v>0</v>
      </c>
      <c r="M9" s="122">
        <v>0</v>
      </c>
      <c r="N9" s="122">
        <f>M9*$G$9/1000</f>
        <v>0</v>
      </c>
      <c r="O9" s="122">
        <v>0</v>
      </c>
      <c r="P9" s="122">
        <v>0</v>
      </c>
      <c r="Q9" s="122">
        <v>16.660155492163586</v>
      </c>
      <c r="R9" s="122">
        <v>4160.66433</v>
      </c>
      <c r="S9" s="122">
        <v>77.25068541542467</v>
      </c>
      <c r="T9" s="122">
        <v>11096.78902</v>
      </c>
      <c r="U9" s="122">
        <v>137.6106277632886</v>
      </c>
      <c r="V9" s="122">
        <v>36682.3461</v>
      </c>
      <c r="W9" s="122">
        <v>140.67377886208118</v>
      </c>
      <c r="X9" s="122">
        <v>42174.34108</v>
      </c>
      <c r="Y9" s="122">
        <v>97.13505733729585</v>
      </c>
      <c r="Z9" s="122">
        <v>14789.688760000001</v>
      </c>
      <c r="AA9" s="122">
        <v>144.46078464156412</v>
      </c>
      <c r="AB9" s="122">
        <v>39753.9927874</v>
      </c>
      <c r="AC9" s="122">
        <v>43.414730667656656</v>
      </c>
      <c r="AD9" s="122">
        <v>12133.29451</v>
      </c>
      <c r="AE9" s="27">
        <v>128.7411863103139</v>
      </c>
      <c r="AF9" s="28">
        <v>31203.489</v>
      </c>
      <c r="AG9" s="29">
        <f>SUM(I9,K9,M9,O9,Q9,S9,U9,W9,Y9,AA9,AC9,AE9)</f>
        <v>785.9470064897885</v>
      </c>
      <c r="AH9" s="30">
        <f>SUM(J9,L9,N9,P9,R9,T9,V9,X9,Z9,AB9,AD9,AF9)</f>
        <v>191994.6055874</v>
      </c>
      <c r="AI9" s="12"/>
      <c r="AJ9" s="41"/>
      <c r="AK9" s="54"/>
      <c r="AL9" s="42"/>
    </row>
    <row r="10" spans="2:38" ht="12.75">
      <c r="B10" s="23"/>
      <c r="C10" s="44" t="s">
        <v>28</v>
      </c>
      <c r="D10" s="25"/>
      <c r="E10" s="25"/>
      <c r="F10" s="26"/>
      <c r="G10" s="26"/>
      <c r="H10" s="26"/>
      <c r="I10" s="45">
        <f aca="true" t="shared" si="0" ref="I10:AG10">SUM(I8,I9)</f>
        <v>732.6679408246683</v>
      </c>
      <c r="J10" s="45">
        <f t="shared" si="0"/>
        <v>111395.01028</v>
      </c>
      <c r="K10" s="45">
        <f t="shared" si="0"/>
        <v>706.7193379091714</v>
      </c>
      <c r="L10" s="45">
        <f t="shared" si="0"/>
        <v>159859.05042</v>
      </c>
      <c r="M10" s="45">
        <f t="shared" si="0"/>
        <v>668.9921291034096</v>
      </c>
      <c r="N10" s="45">
        <f t="shared" si="0"/>
        <v>156088.53286</v>
      </c>
      <c r="O10" s="45">
        <f t="shared" si="0"/>
        <v>619.8607438903732</v>
      </c>
      <c r="P10" s="45">
        <f t="shared" si="0"/>
        <v>177938.07711</v>
      </c>
      <c r="Q10" s="45">
        <f t="shared" si="0"/>
        <v>645.5930000000009</v>
      </c>
      <c r="R10" s="45">
        <f t="shared" si="0"/>
        <v>166571.32478</v>
      </c>
      <c r="S10" s="45">
        <f t="shared" si="0"/>
        <v>642.3769999999993</v>
      </c>
      <c r="T10" s="45">
        <f t="shared" si="0"/>
        <v>91586.69019</v>
      </c>
      <c r="U10" s="45">
        <f aca="true" t="shared" si="1" ref="U10:Z10">SUM(U8,U9)</f>
        <v>645.0829999999995</v>
      </c>
      <c r="V10" s="45">
        <f t="shared" si="1"/>
        <v>197566.63163</v>
      </c>
      <c r="W10" s="45">
        <f t="shared" si="1"/>
        <v>644.7640000000009</v>
      </c>
      <c r="X10" s="45">
        <f t="shared" si="1"/>
        <v>193549.32781</v>
      </c>
      <c r="Y10" s="45">
        <f t="shared" si="1"/>
        <v>578.8950000000002</v>
      </c>
      <c r="Z10" s="45">
        <f t="shared" si="1"/>
        <v>84625.22716000001</v>
      </c>
      <c r="AA10" s="45"/>
      <c r="AB10" s="45"/>
      <c r="AC10" s="45"/>
      <c r="AD10" s="45"/>
      <c r="AE10" s="45"/>
      <c r="AF10" s="46"/>
      <c r="AG10" s="47">
        <f t="shared" si="0"/>
        <v>7537.09326631617</v>
      </c>
      <c r="AH10" s="48">
        <f>SUM(AH8,AH9)</f>
        <v>1689079.0423274</v>
      </c>
      <c r="AI10" s="153"/>
      <c r="AJ10" s="41"/>
      <c r="AK10" s="54"/>
      <c r="AL10" s="42"/>
    </row>
    <row r="11" spans="2:37" ht="12.75">
      <c r="B11" s="23"/>
      <c r="C11" s="44"/>
      <c r="D11" s="25"/>
      <c r="E11" s="25"/>
      <c r="F11" s="26"/>
      <c r="G11" s="26"/>
      <c r="H11" s="2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51"/>
      <c r="X11" s="45"/>
      <c r="Y11" s="151"/>
      <c r="Z11" s="45"/>
      <c r="AA11" s="151"/>
      <c r="AB11" s="45"/>
      <c r="AC11" s="151"/>
      <c r="AD11" s="45"/>
      <c r="AE11" s="151"/>
      <c r="AF11" s="46"/>
      <c r="AG11" s="47"/>
      <c r="AH11" s="48"/>
      <c r="AI11" s="12"/>
      <c r="AJ11" s="41"/>
      <c r="AK11" s="54"/>
    </row>
    <row r="12" spans="2:37" ht="12.75">
      <c r="B12" s="23"/>
      <c r="C12" s="49" t="s">
        <v>29</v>
      </c>
      <c r="D12" s="25"/>
      <c r="E12" s="25"/>
      <c r="F12" s="26"/>
      <c r="G12" s="26"/>
      <c r="H12" s="26"/>
      <c r="I12" s="140"/>
      <c r="J12" s="50"/>
      <c r="K12" s="140"/>
      <c r="L12" s="50"/>
      <c r="M12" s="140"/>
      <c r="N12" s="50"/>
      <c r="O12" s="140"/>
      <c r="P12" s="50"/>
      <c r="Q12" s="140"/>
      <c r="R12" s="50"/>
      <c r="S12" s="140"/>
      <c r="T12" s="50"/>
      <c r="U12" s="140"/>
      <c r="V12" s="50"/>
      <c r="W12" s="140"/>
      <c r="X12" s="50"/>
      <c r="Y12" s="140"/>
      <c r="Z12" s="50"/>
      <c r="AA12" s="140"/>
      <c r="AB12" s="50"/>
      <c r="AC12" s="140"/>
      <c r="AD12" s="50"/>
      <c r="AE12" s="151"/>
      <c r="AF12" s="51"/>
      <c r="AG12" s="141"/>
      <c r="AH12" s="52"/>
      <c r="AI12" s="12"/>
      <c r="AJ12" s="41"/>
      <c r="AK12" s="54"/>
    </row>
    <row r="13" spans="2:38" ht="12.75">
      <c r="B13" s="23"/>
      <c r="C13" s="53" t="s">
        <v>25</v>
      </c>
      <c r="D13" s="25" t="s">
        <v>35</v>
      </c>
      <c r="E13" s="25" t="s">
        <v>26</v>
      </c>
      <c r="F13" s="40">
        <v>295.23</v>
      </c>
      <c r="G13" s="25">
        <v>303.65</v>
      </c>
      <c r="H13" s="25">
        <v>303.65</v>
      </c>
      <c r="I13" s="27">
        <v>421.096654</v>
      </c>
      <c r="J13" s="27">
        <v>132720.09102</v>
      </c>
      <c r="K13" s="27">
        <v>398.770284</v>
      </c>
      <c r="L13" s="27">
        <v>125609.61451</v>
      </c>
      <c r="M13" s="27">
        <v>400.346321</v>
      </c>
      <c r="N13" s="27">
        <v>129034.42304</v>
      </c>
      <c r="O13" s="27">
        <v>402.361132</v>
      </c>
      <c r="P13" s="27">
        <v>119988.13133</v>
      </c>
      <c r="Q13" s="27">
        <v>431.852408</v>
      </c>
      <c r="R13" s="27">
        <v>141153.34285</v>
      </c>
      <c r="S13" s="27">
        <v>409.685592</v>
      </c>
      <c r="T13" s="27">
        <v>136513.54596</v>
      </c>
      <c r="U13" s="27">
        <v>369.215992</v>
      </c>
      <c r="V13" s="27">
        <v>111259.11385</v>
      </c>
      <c r="W13" s="27">
        <v>336.59625</v>
      </c>
      <c r="X13" s="27">
        <v>103856.04667</v>
      </c>
      <c r="Y13" s="27">
        <v>363.996846</v>
      </c>
      <c r="Z13" s="27">
        <v>98906.77993</v>
      </c>
      <c r="AA13" s="27">
        <v>369.130746</v>
      </c>
      <c r="AB13" s="27">
        <v>88992.50255</v>
      </c>
      <c r="AC13" s="27">
        <v>356.010093</v>
      </c>
      <c r="AD13" s="27">
        <v>106164.96319</v>
      </c>
      <c r="AE13" s="27">
        <v>363.448003</v>
      </c>
      <c r="AF13" s="28">
        <v>113744.97806</v>
      </c>
      <c r="AG13" s="29">
        <f aca="true" t="shared" si="2" ref="AG13:AH15">SUM(I13,K13,M13,O13,Q13,S13,U13,W13,Y13,AA13,AC13,AE13)</f>
        <v>4622.510321000001</v>
      </c>
      <c r="AH13" s="30">
        <f t="shared" si="2"/>
        <v>1407943.53296</v>
      </c>
      <c r="AI13" s="41"/>
      <c r="AJ13" s="41"/>
      <c r="AK13" s="54"/>
      <c r="AL13" s="54"/>
    </row>
    <row r="14" spans="2:38" ht="12.75">
      <c r="B14" s="23"/>
      <c r="C14" s="53" t="s">
        <v>27</v>
      </c>
      <c r="D14" s="25" t="s">
        <v>35</v>
      </c>
      <c r="E14" s="25" t="s">
        <v>26</v>
      </c>
      <c r="F14" s="43">
        <v>564.1956919056155</v>
      </c>
      <c r="G14" s="55">
        <f>G13*1.2</f>
        <v>364.37999999999994</v>
      </c>
      <c r="H14" s="55">
        <f>H13*1.2</f>
        <v>364.37999999999994</v>
      </c>
      <c r="I14" s="27">
        <v>58.564213</v>
      </c>
      <c r="J14" s="27">
        <v>24107.05358</v>
      </c>
      <c r="K14" s="27">
        <v>65.65523</v>
      </c>
      <c r="L14" s="27">
        <v>34962.20047</v>
      </c>
      <c r="M14" s="27">
        <v>101.996162</v>
      </c>
      <c r="N14" s="27">
        <v>48410.38338</v>
      </c>
      <c r="O14" s="27">
        <v>52.431237</v>
      </c>
      <c r="P14" s="27">
        <v>26984.17802</v>
      </c>
      <c r="Q14" s="27">
        <v>47.265354</v>
      </c>
      <c r="R14" s="27">
        <v>22784.52654</v>
      </c>
      <c r="S14" s="27">
        <v>37.397751</v>
      </c>
      <c r="T14" s="27">
        <v>19347.7824</v>
      </c>
      <c r="U14" s="27">
        <v>101.49771</v>
      </c>
      <c r="V14" s="27">
        <v>56191.6156</v>
      </c>
      <c r="W14" s="27">
        <v>114.690331</v>
      </c>
      <c r="X14" s="27">
        <v>72071.53362</v>
      </c>
      <c r="Y14" s="27">
        <v>39.894285</v>
      </c>
      <c r="Z14" s="27">
        <v>20690.77771</v>
      </c>
      <c r="AA14" s="27">
        <v>44.318159</v>
      </c>
      <c r="AB14" s="27">
        <v>26504.68344</v>
      </c>
      <c r="AC14" s="27">
        <v>2.518565</v>
      </c>
      <c r="AD14" s="27">
        <v>1160.53878</v>
      </c>
      <c r="AE14" s="27">
        <v>21.849146</v>
      </c>
      <c r="AF14" s="27">
        <v>8958.66767</v>
      </c>
      <c r="AG14" s="29">
        <f>SUM(I14,K14,M14,O14,Q14,S14,U14,W14,Y14,AA14,AC14,AE14)</f>
        <v>688.078143</v>
      </c>
      <c r="AH14" s="30">
        <f t="shared" si="2"/>
        <v>362173.94120999996</v>
      </c>
      <c r="AI14" s="12"/>
      <c r="AJ14" s="12"/>
      <c r="AK14" s="54"/>
      <c r="AL14" s="54"/>
    </row>
    <row r="15" spans="2:38" ht="12.75">
      <c r="B15" s="23"/>
      <c r="C15" s="53" t="s">
        <v>30</v>
      </c>
      <c r="D15" s="25" t="s">
        <v>35</v>
      </c>
      <c r="E15" s="25" t="s">
        <v>26</v>
      </c>
      <c r="F15" s="43">
        <v>1261.6074730114674</v>
      </c>
      <c r="G15" s="55">
        <f>G14</f>
        <v>364.37999999999994</v>
      </c>
      <c r="H15" s="55">
        <f>H14</f>
        <v>364.37999999999994</v>
      </c>
      <c r="I15" s="27">
        <v>12.894131</v>
      </c>
      <c r="J15" s="27">
        <v>8783.28433</v>
      </c>
      <c r="K15" s="27">
        <v>2.701012</v>
      </c>
      <c r="L15" s="27">
        <v>7478.57788</v>
      </c>
      <c r="M15" s="27">
        <v>0.62837</v>
      </c>
      <c r="N15" s="27">
        <v>11441.27195</v>
      </c>
      <c r="O15" s="27">
        <v>0.805691</v>
      </c>
      <c r="P15" s="27">
        <v>6544.06243</v>
      </c>
      <c r="Q15" s="27">
        <v>4.955734</v>
      </c>
      <c r="R15" s="27">
        <v>9424.60994</v>
      </c>
      <c r="S15" s="27">
        <v>11.456148</v>
      </c>
      <c r="T15" s="27">
        <v>14346.1045</v>
      </c>
      <c r="U15" s="27">
        <v>6.367662</v>
      </c>
      <c r="V15" s="27">
        <v>8037.40607</v>
      </c>
      <c r="W15" s="27">
        <v>15.513149</v>
      </c>
      <c r="X15" s="27">
        <v>19149.78942</v>
      </c>
      <c r="Y15" s="27">
        <v>11.07506</v>
      </c>
      <c r="Z15" s="27">
        <v>11873.43023</v>
      </c>
      <c r="AA15" s="27">
        <v>4.4534270000000005</v>
      </c>
      <c r="AB15" s="27">
        <v>13717.02644</v>
      </c>
      <c r="AC15" s="27">
        <v>12.108824</v>
      </c>
      <c r="AD15" s="27">
        <v>10360.715629999999</v>
      </c>
      <c r="AE15" s="27">
        <v>11.568875</v>
      </c>
      <c r="AF15" s="28">
        <v>9749.8766</v>
      </c>
      <c r="AG15" s="29">
        <f t="shared" si="2"/>
        <v>94.52808300000001</v>
      </c>
      <c r="AH15" s="30">
        <f t="shared" si="2"/>
        <v>130906.15542000001</v>
      </c>
      <c r="AI15" s="12"/>
      <c r="AJ15" s="12"/>
      <c r="AK15" s="54"/>
      <c r="AL15" s="54"/>
    </row>
    <row r="16" spans="2:39" ht="12.75">
      <c r="B16" s="23"/>
      <c r="C16" s="44" t="s">
        <v>28</v>
      </c>
      <c r="D16" s="25"/>
      <c r="E16" s="26"/>
      <c r="F16" s="26"/>
      <c r="G16" s="26"/>
      <c r="H16" s="26"/>
      <c r="I16" s="45">
        <f aca="true" t="shared" si="3" ref="I16:AH16">SUM(I13,I14,I15)</f>
        <v>492.554998</v>
      </c>
      <c r="J16" s="45">
        <f t="shared" si="3"/>
        <v>165610.42893</v>
      </c>
      <c r="K16" s="45">
        <f t="shared" si="3"/>
        <v>467.126526</v>
      </c>
      <c r="L16" s="45">
        <f t="shared" si="3"/>
        <v>168050.39286</v>
      </c>
      <c r="M16" s="45">
        <f t="shared" si="3"/>
        <v>502.97085300000003</v>
      </c>
      <c r="N16" s="45">
        <f t="shared" si="3"/>
        <v>188886.07836999997</v>
      </c>
      <c r="O16" s="45">
        <f t="shared" si="3"/>
        <v>455.59806000000003</v>
      </c>
      <c r="P16" s="45">
        <f t="shared" si="3"/>
        <v>153516.37178</v>
      </c>
      <c r="Q16" s="45">
        <f t="shared" si="3"/>
        <v>484.07349600000003</v>
      </c>
      <c r="R16" s="45">
        <f t="shared" si="3"/>
        <v>173362.47932999997</v>
      </c>
      <c r="S16" s="45">
        <f t="shared" si="3"/>
        <v>458.539491</v>
      </c>
      <c r="T16" s="45">
        <f t="shared" si="3"/>
        <v>170207.43285999997</v>
      </c>
      <c r="U16" s="45">
        <f aca="true" t="shared" si="4" ref="U16:Z16">SUM(U13,U14,U15)</f>
        <v>477.081364</v>
      </c>
      <c r="V16" s="45">
        <f t="shared" si="4"/>
        <v>175488.13551999998</v>
      </c>
      <c r="W16" s="45">
        <f t="shared" si="4"/>
        <v>466.79973</v>
      </c>
      <c r="X16" s="45">
        <f t="shared" si="4"/>
        <v>195077.36971</v>
      </c>
      <c r="Y16" s="45">
        <f t="shared" si="4"/>
        <v>414.96619100000004</v>
      </c>
      <c r="Z16" s="45">
        <f t="shared" si="4"/>
        <v>131470.98787</v>
      </c>
      <c r="AA16" s="45"/>
      <c r="AB16" s="45"/>
      <c r="AC16" s="45"/>
      <c r="AD16" s="45"/>
      <c r="AE16" s="45"/>
      <c r="AF16" s="46"/>
      <c r="AG16" s="47">
        <f>SUM(AG13,AG14,AG15)</f>
        <v>5405.1165470000005</v>
      </c>
      <c r="AH16" s="48">
        <f t="shared" si="3"/>
        <v>1901023.6295899998</v>
      </c>
      <c r="AI16" s="12"/>
      <c r="AJ16" s="12"/>
      <c r="AK16" s="54"/>
      <c r="AL16" s="54"/>
      <c r="AM16" s="12"/>
    </row>
    <row r="17" spans="2:39" s="65" customFormat="1" ht="12.75">
      <c r="B17" s="57"/>
      <c r="C17" s="44"/>
      <c r="D17" s="58"/>
      <c r="E17" s="58"/>
      <c r="F17" s="58"/>
      <c r="G17" s="58"/>
      <c r="H17" s="58"/>
      <c r="I17" s="59"/>
      <c r="J17" s="60"/>
      <c r="K17" s="59"/>
      <c r="L17" s="61"/>
      <c r="M17" s="59"/>
      <c r="N17" s="61"/>
      <c r="O17" s="59"/>
      <c r="P17" s="61"/>
      <c r="Q17" s="59"/>
      <c r="R17" s="61"/>
      <c r="S17" s="59"/>
      <c r="T17" s="61"/>
      <c r="U17" s="59"/>
      <c r="V17" s="61"/>
      <c r="W17" s="59"/>
      <c r="X17" s="61"/>
      <c r="Y17" s="59"/>
      <c r="Z17" s="61"/>
      <c r="AA17" s="59"/>
      <c r="AB17" s="61"/>
      <c r="AC17" s="59"/>
      <c r="AD17" s="61"/>
      <c r="AE17" s="59"/>
      <c r="AF17" s="62"/>
      <c r="AG17" s="63"/>
      <c r="AH17" s="64"/>
      <c r="AI17" s="12"/>
      <c r="AJ17" s="12"/>
      <c r="AK17" s="54"/>
      <c r="AL17" s="54"/>
      <c r="AM17" s="12"/>
    </row>
    <row r="18" spans="2:39" ht="12.75">
      <c r="B18" s="66">
        <v>2</v>
      </c>
      <c r="C18" s="67" t="s">
        <v>31</v>
      </c>
      <c r="D18" s="68" t="s">
        <v>35</v>
      </c>
      <c r="E18" s="69" t="s">
        <v>32</v>
      </c>
      <c r="F18" s="69">
        <v>694.8</v>
      </c>
      <c r="G18" s="69">
        <v>787.37</v>
      </c>
      <c r="H18" s="69">
        <v>787.37</v>
      </c>
      <c r="I18" s="70">
        <v>26.266888</v>
      </c>
      <c r="J18" s="27">
        <v>20681.7596</v>
      </c>
      <c r="K18" s="70">
        <v>24.367767</v>
      </c>
      <c r="L18" s="27">
        <v>19186.4487</v>
      </c>
      <c r="M18" s="70">
        <v>21.49334</v>
      </c>
      <c r="N18" s="27">
        <v>16923.21112</v>
      </c>
      <c r="O18" s="70">
        <v>17.190313</v>
      </c>
      <c r="P18" s="27">
        <v>13535.13675</v>
      </c>
      <c r="Q18" s="70">
        <v>6.349273</v>
      </c>
      <c r="R18" s="27">
        <v>4999.22708201</v>
      </c>
      <c r="S18" s="70">
        <v>1.096471</v>
      </c>
      <c r="T18" s="27">
        <v>863.32837127</v>
      </c>
      <c r="U18" s="70">
        <v>1.231666</v>
      </c>
      <c r="V18" s="27">
        <v>969.77685842</v>
      </c>
      <c r="W18" s="152">
        <v>0.01505</v>
      </c>
      <c r="X18" s="27">
        <v>11.84992</v>
      </c>
      <c r="Y18" s="70">
        <v>0.605394</v>
      </c>
      <c r="Z18" s="27">
        <v>476.66907378</v>
      </c>
      <c r="AA18" s="70">
        <v>13.258827</v>
      </c>
      <c r="AB18" s="27">
        <v>10439.60261499</v>
      </c>
      <c r="AC18" s="70">
        <v>3.446431</v>
      </c>
      <c r="AD18" s="27">
        <v>2713.61637647</v>
      </c>
      <c r="AE18" s="70">
        <v>17.760654</v>
      </c>
      <c r="AF18" s="28">
        <v>13984.20613998</v>
      </c>
      <c r="AG18" s="47">
        <f>SUM(I18,K18,M18,O18,Q18,S18,U18,W18,Y18,AA18,AC18,AE18)</f>
        <v>133.082074</v>
      </c>
      <c r="AH18" s="48">
        <f>SUM(J18,L18,N18,P18,R18,T18,V18,X18,Z18,AB18,AD18,AF18)</f>
        <v>104784.83260691998</v>
      </c>
      <c r="AI18" s="12"/>
      <c r="AJ18" s="12"/>
      <c r="AK18" s="54"/>
      <c r="AL18" s="54"/>
      <c r="AM18" s="12"/>
    </row>
    <row r="19" spans="2:39" ht="12.75">
      <c r="B19" s="71"/>
      <c r="C19" s="67"/>
      <c r="D19" s="68"/>
      <c r="E19" s="69"/>
      <c r="F19" s="69"/>
      <c r="G19" s="145"/>
      <c r="H19" s="145"/>
      <c r="I19" s="146"/>
      <c r="J19" s="27"/>
      <c r="K19" s="72"/>
      <c r="L19" s="27"/>
      <c r="M19" s="72"/>
      <c r="N19" s="27"/>
      <c r="O19" s="72"/>
      <c r="P19" s="27"/>
      <c r="Q19" s="72"/>
      <c r="R19" s="27"/>
      <c r="S19" s="72"/>
      <c r="T19" s="27"/>
      <c r="U19" s="72"/>
      <c r="V19" s="27"/>
      <c r="W19" s="72"/>
      <c r="X19" s="27"/>
      <c r="Y19" s="72"/>
      <c r="Z19" s="27"/>
      <c r="AA19" s="72"/>
      <c r="AB19" s="27"/>
      <c r="AC19" s="72"/>
      <c r="AD19" s="27"/>
      <c r="AE19" s="72"/>
      <c r="AF19" s="28"/>
      <c r="AG19" s="47"/>
      <c r="AH19" s="48"/>
      <c r="AI19" s="12"/>
      <c r="AJ19" s="12"/>
      <c r="AK19" s="12"/>
      <c r="AL19" s="12"/>
      <c r="AM19" s="12"/>
    </row>
    <row r="20" spans="2:106" s="78" customFormat="1" ht="12.75" customHeight="1">
      <c r="B20" s="73"/>
      <c r="C20" s="81"/>
      <c r="D20" s="82"/>
      <c r="E20" s="82"/>
      <c r="F20" s="83"/>
      <c r="G20" s="84"/>
      <c r="H20" s="84"/>
      <c r="I20" s="85"/>
      <c r="J20" s="86"/>
      <c r="K20" s="85"/>
      <c r="L20" s="86"/>
      <c r="M20" s="85"/>
      <c r="N20" s="86"/>
      <c r="O20" s="85"/>
      <c r="P20" s="86"/>
      <c r="Q20" s="85"/>
      <c r="R20" s="86"/>
      <c r="S20" s="85"/>
      <c r="T20" s="86"/>
      <c r="U20" s="85"/>
      <c r="V20" s="86"/>
      <c r="W20" s="85"/>
      <c r="X20" s="86"/>
      <c r="Y20" s="85"/>
      <c r="Z20" s="86"/>
      <c r="AA20" s="85"/>
      <c r="AB20" s="86"/>
      <c r="AC20" s="85"/>
      <c r="AD20" s="86"/>
      <c r="AE20" s="85"/>
      <c r="AF20" s="86"/>
      <c r="AG20" s="87">
        <f>SUM(I20,K20,M20,O20,Q20,S20,U20,W20,Y20,AA20,AC20,AE20)</f>
        <v>0</v>
      </c>
      <c r="AH20" s="88">
        <f>SUM(J20,L20,N20,P20,R20,T20,V20,X20,Z20,AB20,AD20,AF20)</f>
        <v>0</v>
      </c>
      <c r="AI20" s="12"/>
      <c r="AJ20" s="12"/>
      <c r="AK20" s="12"/>
      <c r="AL20" s="12"/>
      <c r="AM20" s="12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</row>
    <row r="21" spans="2:106" s="78" customFormat="1" ht="12.75" customHeight="1">
      <c r="B21" s="73"/>
      <c r="C21" s="81"/>
      <c r="D21" s="147"/>
      <c r="E21" s="148"/>
      <c r="F21" s="149"/>
      <c r="G21" s="84"/>
      <c r="H21" s="84"/>
      <c r="I21" s="85"/>
      <c r="J21" s="86"/>
      <c r="K21" s="85"/>
      <c r="L21" s="86"/>
      <c r="M21" s="85"/>
      <c r="N21" s="86"/>
      <c r="O21" s="85"/>
      <c r="P21" s="86"/>
      <c r="Q21" s="85"/>
      <c r="R21" s="86"/>
      <c r="S21" s="85"/>
      <c r="T21" s="86"/>
      <c r="U21" s="85"/>
      <c r="V21" s="86"/>
      <c r="W21" s="85"/>
      <c r="X21" s="86"/>
      <c r="Y21" s="85"/>
      <c r="Z21" s="86"/>
      <c r="AA21" s="85"/>
      <c r="AB21" s="86"/>
      <c r="AC21" s="85"/>
      <c r="AD21" s="86"/>
      <c r="AE21" s="85"/>
      <c r="AF21" s="150"/>
      <c r="AG21" s="87"/>
      <c r="AH21" s="88"/>
      <c r="AI21" s="12"/>
      <c r="AJ21" s="12"/>
      <c r="AK21" s="12"/>
      <c r="AL21" s="12"/>
      <c r="AM21" s="12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</row>
    <row r="22" spans="2:106" s="78" customFormat="1" ht="12.75" customHeight="1">
      <c r="B22" s="89"/>
      <c r="C22" s="96" t="s">
        <v>33</v>
      </c>
      <c r="D22" s="95"/>
      <c r="E22" s="91"/>
      <c r="F22" s="92"/>
      <c r="G22" s="74"/>
      <c r="H22" s="74"/>
      <c r="I22" s="79"/>
      <c r="J22" s="97">
        <f>SUM(J23:J24)</f>
        <v>297687.19881</v>
      </c>
      <c r="K22" s="79"/>
      <c r="L22" s="97">
        <f>SUM(L23:L24)</f>
        <v>347095.89198</v>
      </c>
      <c r="M22" s="79"/>
      <c r="N22" s="97">
        <f>SUM(N23:N24)</f>
        <v>361897.82235</v>
      </c>
      <c r="O22" s="79"/>
      <c r="P22" s="97">
        <f>SUM(P23:P24)</f>
        <v>344989.58564</v>
      </c>
      <c r="Q22" s="79"/>
      <c r="R22" s="97">
        <f>SUM(R23:R24)</f>
        <v>344933.03119201</v>
      </c>
      <c r="S22" s="79"/>
      <c r="T22" s="97">
        <f>SUM(T23:T24)</f>
        <v>262657.45142127</v>
      </c>
      <c r="U22" s="79"/>
      <c r="V22" s="97">
        <f>SUM(V23:V24)</f>
        <v>374024.54400841997</v>
      </c>
      <c r="W22" s="79"/>
      <c r="X22" s="97">
        <f>SUM(X23:X24)</f>
        <v>388638.54744</v>
      </c>
      <c r="Y22" s="79"/>
      <c r="Z22" s="97">
        <f>SUM(Z23:Z24)</f>
        <v>216572.88410378003</v>
      </c>
      <c r="AA22" s="79"/>
      <c r="AB22" s="97">
        <f>SUM(AB23:AB24)</f>
        <v>10439.60261499</v>
      </c>
      <c r="AC22" s="79"/>
      <c r="AD22" s="97">
        <f>SUM(AD23:AD24)</f>
        <v>2713.61637647</v>
      </c>
      <c r="AE22" s="79"/>
      <c r="AF22" s="98">
        <f>SUM(AF23:AF24)</f>
        <v>13984.20613998</v>
      </c>
      <c r="AG22" s="93"/>
      <c r="AH22" s="75">
        <f>SUM(AH23:AH24)</f>
        <v>3694887.50452432</v>
      </c>
      <c r="AI22" s="76"/>
      <c r="AJ22" s="76"/>
      <c r="AK22" s="99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</row>
    <row r="23" spans="2:106" s="78" customFormat="1" ht="12.75" customHeight="1">
      <c r="B23" s="89"/>
      <c r="C23" s="96" t="s">
        <v>24</v>
      </c>
      <c r="D23" s="95"/>
      <c r="E23" s="91"/>
      <c r="F23" s="92"/>
      <c r="G23" s="74"/>
      <c r="H23" s="74"/>
      <c r="I23" s="97">
        <f aca="true" t="shared" si="5" ref="I23:AH23">I10</f>
        <v>732.6679408246683</v>
      </c>
      <c r="J23" s="97">
        <f t="shared" si="5"/>
        <v>111395.01028</v>
      </c>
      <c r="K23" s="97">
        <f t="shared" si="5"/>
        <v>706.7193379091714</v>
      </c>
      <c r="L23" s="97">
        <f t="shared" si="5"/>
        <v>159859.05042</v>
      </c>
      <c r="M23" s="97">
        <f t="shared" si="5"/>
        <v>668.9921291034096</v>
      </c>
      <c r="N23" s="97">
        <f t="shared" si="5"/>
        <v>156088.53286</v>
      </c>
      <c r="O23" s="97">
        <f t="shared" si="5"/>
        <v>619.8607438903732</v>
      </c>
      <c r="P23" s="97">
        <f t="shared" si="5"/>
        <v>177938.07711</v>
      </c>
      <c r="Q23" s="97">
        <f t="shared" si="5"/>
        <v>645.5930000000009</v>
      </c>
      <c r="R23" s="97">
        <f t="shared" si="5"/>
        <v>166571.32478</v>
      </c>
      <c r="S23" s="97">
        <f t="shared" si="5"/>
        <v>642.3769999999993</v>
      </c>
      <c r="T23" s="97">
        <f t="shared" si="5"/>
        <v>91586.69019</v>
      </c>
      <c r="U23" s="97">
        <f t="shared" si="5"/>
        <v>645.0829999999995</v>
      </c>
      <c r="V23" s="97">
        <f t="shared" si="5"/>
        <v>197566.63163</v>
      </c>
      <c r="W23" s="97">
        <f t="shared" si="5"/>
        <v>644.7640000000009</v>
      </c>
      <c r="X23" s="97">
        <f t="shared" si="5"/>
        <v>193549.32781</v>
      </c>
      <c r="Y23" s="97">
        <f t="shared" si="5"/>
        <v>578.8950000000002</v>
      </c>
      <c r="Z23" s="97">
        <f t="shared" si="5"/>
        <v>84625.22716000001</v>
      </c>
      <c r="AA23" s="97">
        <f t="shared" si="5"/>
        <v>0</v>
      </c>
      <c r="AB23" s="97">
        <f t="shared" si="5"/>
        <v>0</v>
      </c>
      <c r="AC23" s="97">
        <f t="shared" si="5"/>
        <v>0</v>
      </c>
      <c r="AD23" s="97">
        <f t="shared" si="5"/>
        <v>0</v>
      </c>
      <c r="AE23" s="97">
        <f t="shared" si="5"/>
        <v>0</v>
      </c>
      <c r="AF23" s="98">
        <f t="shared" si="5"/>
        <v>0</v>
      </c>
      <c r="AG23" s="100">
        <f t="shared" si="5"/>
        <v>7537.09326631617</v>
      </c>
      <c r="AH23" s="75">
        <f t="shared" si="5"/>
        <v>1689079.0423274</v>
      </c>
      <c r="AI23" s="76"/>
      <c r="AJ23" s="76"/>
      <c r="AK23" s="99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</row>
    <row r="24" spans="2:106" s="78" customFormat="1" ht="12.75" customHeight="1">
      <c r="B24" s="89"/>
      <c r="C24" s="96" t="s">
        <v>34</v>
      </c>
      <c r="D24" s="95"/>
      <c r="E24" s="91"/>
      <c r="F24" s="92"/>
      <c r="G24" s="74"/>
      <c r="H24" s="74"/>
      <c r="I24" s="97">
        <f aca="true" t="shared" si="6" ref="I24:AH24">I16+I18</f>
        <v>518.8218860000001</v>
      </c>
      <c r="J24" s="97">
        <f t="shared" si="6"/>
        <v>186292.18852999998</v>
      </c>
      <c r="K24" s="97">
        <f t="shared" si="6"/>
        <v>491.494293</v>
      </c>
      <c r="L24" s="97">
        <f t="shared" si="6"/>
        <v>187236.84156</v>
      </c>
      <c r="M24" s="97">
        <f t="shared" si="6"/>
        <v>524.464193</v>
      </c>
      <c r="N24" s="97">
        <f t="shared" si="6"/>
        <v>205809.28948999997</v>
      </c>
      <c r="O24" s="97">
        <f t="shared" si="6"/>
        <v>472.78837300000004</v>
      </c>
      <c r="P24" s="97">
        <f t="shared" si="6"/>
        <v>167051.50853</v>
      </c>
      <c r="Q24" s="97">
        <f t="shared" si="6"/>
        <v>490.422769</v>
      </c>
      <c r="R24" s="97">
        <f t="shared" si="6"/>
        <v>178361.70641200998</v>
      </c>
      <c r="S24" s="97">
        <f t="shared" si="6"/>
        <v>459.635962</v>
      </c>
      <c r="T24" s="97">
        <f t="shared" si="6"/>
        <v>171070.76123126998</v>
      </c>
      <c r="U24" s="97">
        <f t="shared" si="6"/>
        <v>478.31303</v>
      </c>
      <c r="V24" s="97">
        <f t="shared" si="6"/>
        <v>176457.91237841998</v>
      </c>
      <c r="W24" s="97">
        <f t="shared" si="6"/>
        <v>466.81478</v>
      </c>
      <c r="X24" s="97">
        <f t="shared" si="6"/>
        <v>195089.21963</v>
      </c>
      <c r="Y24" s="97">
        <f t="shared" si="6"/>
        <v>415.571585</v>
      </c>
      <c r="Z24" s="97">
        <f t="shared" si="6"/>
        <v>131947.65694378002</v>
      </c>
      <c r="AA24" s="97">
        <f t="shared" si="6"/>
        <v>13.258827</v>
      </c>
      <c r="AB24" s="97">
        <f t="shared" si="6"/>
        <v>10439.60261499</v>
      </c>
      <c r="AC24" s="97">
        <f t="shared" si="6"/>
        <v>3.446431</v>
      </c>
      <c r="AD24" s="97">
        <f t="shared" si="6"/>
        <v>2713.61637647</v>
      </c>
      <c r="AE24" s="97">
        <f t="shared" si="6"/>
        <v>17.760654</v>
      </c>
      <c r="AF24" s="98">
        <f t="shared" si="6"/>
        <v>13984.20613998</v>
      </c>
      <c r="AG24" s="100">
        <f>AG16+AG18</f>
        <v>5538.1986210000005</v>
      </c>
      <c r="AH24" s="75">
        <f t="shared" si="6"/>
        <v>2005808.4621969198</v>
      </c>
      <c r="AI24" s="76"/>
      <c r="AJ24" s="76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</row>
    <row r="25" spans="2:106" s="78" customFormat="1" ht="12.75" customHeight="1">
      <c r="B25" s="73"/>
      <c r="C25" s="90"/>
      <c r="D25" s="91"/>
      <c r="E25" s="91"/>
      <c r="F25" s="92"/>
      <c r="G25" s="74"/>
      <c r="H25" s="74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93"/>
      <c r="AH25" s="94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</row>
    <row r="26" spans="2:106" s="78" customFormat="1" ht="12.75" customHeight="1" thickBot="1">
      <c r="B26" s="101"/>
      <c r="C26" s="102"/>
      <c r="D26" s="103"/>
      <c r="E26" s="103"/>
      <c r="F26" s="104"/>
      <c r="G26" s="104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6"/>
      <c r="AG26" s="107"/>
      <c r="AH26" s="108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</row>
    <row r="27" spans="2:106" s="78" customFormat="1" ht="12.75" customHeight="1">
      <c r="B27" s="109"/>
      <c r="C27" s="110"/>
      <c r="D27" s="111"/>
      <c r="E27" s="111"/>
      <c r="F27" s="112"/>
      <c r="G27" s="112"/>
      <c r="H27" s="112"/>
      <c r="I27" s="113"/>
      <c r="J27" s="113"/>
      <c r="K27" s="113"/>
      <c r="L27" s="139"/>
      <c r="M27" s="144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</row>
    <row r="28" spans="2:106" s="78" customFormat="1" ht="12.75" customHeight="1" hidden="1" outlineLevel="1">
      <c r="B28" s="109"/>
      <c r="C28" s="110"/>
      <c r="D28" s="111"/>
      <c r="E28" s="111"/>
      <c r="F28" s="112"/>
      <c r="G28" s="112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>
        <f>AF10-($G$8*AE10)/1000</f>
        <v>0</v>
      </c>
      <c r="AG28" s="113"/>
      <c r="AH28" s="113">
        <f>AH10-($G$8*AG10)/1000</f>
        <v>1687435.159173843</v>
      </c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</row>
    <row r="29" spans="2:106" s="78" customFormat="1" ht="12.75" customHeight="1" hidden="1" outlineLevel="1">
      <c r="B29" s="109"/>
      <c r="C29" s="110"/>
      <c r="D29" s="111"/>
      <c r="E29" s="111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>
        <f>AF16-(AE16*$G$13)/1000</f>
        <v>0</v>
      </c>
      <c r="AG29" s="113"/>
      <c r="AH29" s="113">
        <f>AH16-(AG16*$G$13)/1000</f>
        <v>1899382.3659505032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</row>
    <row r="30" spans="2:106" s="78" customFormat="1" ht="12.75" customHeight="1" hidden="1" outlineLevel="1">
      <c r="B30" s="109"/>
      <c r="C30" s="110"/>
      <c r="D30" s="111"/>
      <c r="E30" s="111"/>
      <c r="F30" s="112"/>
      <c r="G30" s="112"/>
      <c r="H30" s="11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>
        <f>AF28+AF29</f>
        <v>0</v>
      </c>
      <c r="AG30" s="113"/>
      <c r="AH30" s="113">
        <f>AH28+AH29</f>
        <v>3586817.525124346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</row>
    <row r="31" spans="2:106" s="78" customFormat="1" ht="12.75" customHeight="1" hidden="1" outlineLevel="1">
      <c r="B31" s="109"/>
      <c r="C31" s="110"/>
      <c r="D31" s="111"/>
      <c r="E31" s="111"/>
      <c r="F31" s="112"/>
      <c r="G31" s="112"/>
      <c r="H31" s="11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>
        <v>24050.243235866757</v>
      </c>
      <c r="AG31" s="113"/>
      <c r="AH31" s="113">
        <f>SUM(J31:AF31)</f>
        <v>24050.243235866757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</row>
    <row r="32" spans="2:106" s="78" customFormat="1" ht="12.75" customHeight="1" hidden="1" collapsed="1"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13"/>
      <c r="AE32" s="113"/>
      <c r="AF32" s="113"/>
      <c r="AG32" s="113"/>
      <c r="AH32" s="113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</row>
    <row r="33" spans="2:106" s="78" customFormat="1" ht="12.75" customHeight="1" hidden="1" thickBot="1">
      <c r="B33" s="109"/>
      <c r="C33" s="110"/>
      <c r="D33" s="111"/>
      <c r="E33" s="111"/>
      <c r="F33" s="112"/>
      <c r="G33" s="112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</row>
    <row r="34" spans="2:106" s="78" customFormat="1" ht="12.75" customHeight="1" hidden="1">
      <c r="B34" s="159"/>
      <c r="C34" s="161"/>
      <c r="D34" s="161"/>
      <c r="E34" s="163"/>
      <c r="F34" s="163"/>
      <c r="G34" s="14"/>
      <c r="H34" s="14"/>
      <c r="I34" s="154"/>
      <c r="J34" s="156"/>
      <c r="K34" s="154"/>
      <c r="L34" s="156"/>
      <c r="M34" s="154"/>
      <c r="N34" s="156"/>
      <c r="O34" s="154"/>
      <c r="P34" s="156"/>
      <c r="Q34" s="154"/>
      <c r="R34" s="156"/>
      <c r="S34" s="154"/>
      <c r="T34" s="156"/>
      <c r="U34" s="154"/>
      <c r="V34" s="156"/>
      <c r="W34" s="154"/>
      <c r="X34" s="156"/>
      <c r="Y34" s="154"/>
      <c r="Z34" s="156"/>
      <c r="AA34" s="154"/>
      <c r="AB34" s="156"/>
      <c r="AC34" s="154"/>
      <c r="AD34" s="156"/>
      <c r="AE34" s="114" t="s">
        <v>17</v>
      </c>
      <c r="AF34" s="114"/>
      <c r="AG34" s="115" t="s">
        <v>18</v>
      </c>
      <c r="AH34" s="15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</row>
    <row r="35" spans="2:106" s="78" customFormat="1" ht="12.75" customHeight="1" hidden="1" thickBot="1">
      <c r="B35" s="160"/>
      <c r="C35" s="162"/>
      <c r="D35" s="162"/>
      <c r="E35" s="164"/>
      <c r="F35" s="164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 t="s">
        <v>21</v>
      </c>
      <c r="AF35" s="18" t="s">
        <v>22</v>
      </c>
      <c r="AG35" s="18" t="s">
        <v>21</v>
      </c>
      <c r="AH35" s="21" t="s">
        <v>22</v>
      </c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</row>
    <row r="36" spans="2:106" s="78" customFormat="1" ht="12.75" customHeight="1" hidden="1">
      <c r="B36" s="116"/>
      <c r="C36" s="117"/>
      <c r="D36" s="22"/>
      <c r="E36" s="118"/>
      <c r="F36" s="118"/>
      <c r="G36" s="118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27">
        <f>SUM(I36,K36,M36,O36,Q36,S36,U36,W36,Y36,AA36,AC36,AE36)</f>
        <v>0</v>
      </c>
      <c r="AH36" s="30">
        <f>SUM(J36,L36,N36,P36,R36,T36,V36,X36,Z36,AB36,AD36,AF36)</f>
        <v>0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</row>
    <row r="37" spans="2:106" s="78" customFormat="1" ht="12.75" customHeight="1" hidden="1">
      <c r="B37" s="120"/>
      <c r="C37" s="121"/>
      <c r="D37" s="69"/>
      <c r="E37" s="69"/>
      <c r="F37" s="69"/>
      <c r="G37" s="69"/>
      <c r="H37" s="69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27">
        <f>SUM(I37,K37,M37,O37,Q37,S37,U37,W37,Y37,AA37,AC37,AE37)</f>
        <v>0</v>
      </c>
      <c r="AH37" s="30">
        <f>SUM(J37,L37,N37,P37,R37,T37,V37,X37,Z37,AB37,AD37,AF37)</f>
        <v>0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</row>
    <row r="38" spans="2:106" s="78" customFormat="1" ht="12.75" customHeight="1" hidden="1" thickBot="1">
      <c r="B38" s="123"/>
      <c r="C38" s="124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</row>
    <row r="39" spans="2:106" s="78" customFormat="1" ht="12.75" customHeight="1" hidden="1">
      <c r="B39" s="109"/>
      <c r="C39" s="110"/>
      <c r="D39" s="111"/>
      <c r="E39" s="111"/>
      <c r="F39" s="112"/>
      <c r="G39" s="112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</row>
    <row r="40" spans="2:106" s="78" customFormat="1" ht="12.75" customHeight="1" hidden="1">
      <c r="B40" s="109"/>
      <c r="C40" s="110"/>
      <c r="D40" s="111"/>
      <c r="E40" s="111"/>
      <c r="F40" s="112"/>
      <c r="G40" s="112"/>
      <c r="H40" s="111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"/>
      <c r="T40" s="1"/>
      <c r="U40" s="1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</row>
    <row r="41" spans="10:34" ht="12.75" hidden="1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335362.3796979528</v>
      </c>
      <c r="AG41" s="3"/>
      <c r="AH41" s="3">
        <v>3727317.323303258</v>
      </c>
    </row>
    <row r="42" spans="2:34" s="38" customFormat="1" ht="12.75" hidden="1">
      <c r="B42" s="128"/>
      <c r="C42" s="129"/>
      <c r="D42" s="130"/>
      <c r="E42" s="130"/>
      <c r="J42" s="56"/>
      <c r="L42" s="56"/>
      <c r="N42" s="56"/>
      <c r="P42" s="56"/>
      <c r="R42" s="56"/>
      <c r="T42" s="56"/>
      <c r="V42" s="56"/>
      <c r="X42" s="56"/>
      <c r="Z42" s="56"/>
      <c r="AB42" s="56"/>
      <c r="AD42" s="56"/>
      <c r="AE42" s="38">
        <v>647849.8679617994</v>
      </c>
      <c r="AF42" s="56">
        <v>148035.95130625583</v>
      </c>
      <c r="AG42" s="56">
        <v>7902129.187886491</v>
      </c>
      <c r="AH42" s="56">
        <v>1802639.2011336784</v>
      </c>
    </row>
    <row r="43" spans="2:34" ht="12.75" hidden="1">
      <c r="B43" s="78"/>
      <c r="C43" s="131"/>
      <c r="H43" s="1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>
        <v>515956.08049261797</v>
      </c>
      <c r="AF43" s="3">
        <v>187326.428391697</v>
      </c>
      <c r="AG43" s="56">
        <v>5736204.180347154</v>
      </c>
      <c r="AH43" s="3">
        <v>1924678.1221695794</v>
      </c>
    </row>
    <row r="44" spans="2:34" s="38" customFormat="1" ht="12.75" hidden="1">
      <c r="B44" s="133"/>
      <c r="C44" s="129"/>
      <c r="D44" s="130"/>
      <c r="E44" s="130"/>
      <c r="H44" s="134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>
        <f>SUM(I44:AE44)</f>
        <v>0</v>
      </c>
      <c r="AH44" s="56"/>
    </row>
    <row r="45" spans="2:34" ht="15.75" hidden="1">
      <c r="B45" s="135"/>
      <c r="C45" s="13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5.75" hidden="1">
      <c r="B46" s="135"/>
      <c r="C46" s="136"/>
      <c r="J46" s="3"/>
      <c r="K46" s="3"/>
      <c r="AE46" s="137"/>
      <c r="AG46" s="13"/>
      <c r="AH46" s="13"/>
    </row>
    <row r="47" spans="2:34" ht="12" customHeight="1" hidden="1">
      <c r="B47" s="135"/>
      <c r="C47" s="136"/>
      <c r="I47" s="3"/>
      <c r="J47" s="3"/>
      <c r="K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3:34" ht="12.75" hidden="1">
      <c r="C48" s="132"/>
      <c r="I48" s="3"/>
      <c r="J48" s="3"/>
      <c r="K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9:34" ht="12.75" hidden="1">
      <c r="I49" s="3"/>
      <c r="J49" s="3"/>
      <c r="K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2:13" s="3" customFormat="1" ht="12.75" hidden="1">
      <c r="L50" s="1"/>
      <c r="M50" s="1"/>
    </row>
    <row r="51" ht="12.75" hidden="1">
      <c r="J51" s="3"/>
    </row>
    <row r="52" spans="6:11" ht="12.75" hidden="1">
      <c r="F52" s="132"/>
      <c r="K52" s="3"/>
    </row>
    <row r="53" ht="12.75" hidden="1"/>
    <row r="54" spans="6:20" ht="12.75">
      <c r="F54" s="13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9:20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9:20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9:32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9:33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60" spans="9:20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3" spans="9:20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9:20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ht="12.75">
      <c r="I65" s="3"/>
    </row>
    <row r="67" spans="9:20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</sheetData>
  <mergeCells count="35">
    <mergeCell ref="B4:B5"/>
    <mergeCell ref="C4:C5"/>
    <mergeCell ref="D4:D5"/>
    <mergeCell ref="E4:E5"/>
    <mergeCell ref="F4:F5"/>
    <mergeCell ref="I4:J4"/>
    <mergeCell ref="K4:L4"/>
    <mergeCell ref="M4:N4"/>
    <mergeCell ref="AC4:AD4"/>
    <mergeCell ref="O4:P4"/>
    <mergeCell ref="Q4:R4"/>
    <mergeCell ref="S4:T4"/>
    <mergeCell ref="U4:V4"/>
    <mergeCell ref="M34:N34"/>
    <mergeCell ref="W4:X4"/>
    <mergeCell ref="Y4:Z4"/>
    <mergeCell ref="AA4:AB4"/>
    <mergeCell ref="O34:P34"/>
    <mergeCell ref="Q34:R34"/>
    <mergeCell ref="S34:T34"/>
    <mergeCell ref="U34:V34"/>
    <mergeCell ref="E34:E35"/>
    <mergeCell ref="F34:F35"/>
    <mergeCell ref="I34:J34"/>
    <mergeCell ref="K34:L34"/>
    <mergeCell ref="AG4:AH4"/>
    <mergeCell ref="W34:X34"/>
    <mergeCell ref="Y34:Z34"/>
    <mergeCell ref="AA34:AB34"/>
    <mergeCell ref="AC34:AD34"/>
    <mergeCell ref="AE4:AF4"/>
    <mergeCell ref="B32:AC32"/>
    <mergeCell ref="B34:B35"/>
    <mergeCell ref="C34:C35"/>
    <mergeCell ref="D34:D35"/>
  </mergeCells>
  <printOptions/>
  <pageMargins left="0.18" right="0.1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Zhak</dc:creator>
  <cp:keywords/>
  <dc:description/>
  <cp:lastModifiedBy>Makarenko</cp:lastModifiedBy>
  <cp:lastPrinted>2009-07-21T02:38:38Z</cp:lastPrinted>
  <dcterms:created xsi:type="dcterms:W3CDTF">2008-02-29T02:55:52Z</dcterms:created>
  <dcterms:modified xsi:type="dcterms:W3CDTF">2009-07-21T02:38:43Z</dcterms:modified>
  <cp:category/>
  <cp:version/>
  <cp:contentType/>
  <cp:contentStatus/>
</cp:coreProperties>
</file>